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worksheets/sheet76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xl/worksheets/sheet45.xml" ContentType="application/vnd.openxmlformats-officedocument.spreadsheetml.worksheet+xml"/>
  <Override PartName="/xl/worksheets/sheet4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4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24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95" windowWidth="19260" windowHeight="4140" tabRatio="741" firstSheet="69" activeTab="82"/>
  </bookViews>
  <sheets>
    <sheet name="مجلس النواب ( الاجمالي)" sheetId="1" r:id="rId1"/>
    <sheet name="مجلس النواب" sheetId="50" r:id="rId2"/>
    <sheet name="المسائلة والعدالة" sheetId="51" r:id="rId3"/>
    <sheet name="دعاوي الملكية" sheetId="52" r:id="rId4"/>
    <sheet name="مفتش الملكية" sheetId="53" r:id="rId5"/>
    <sheet name="الرقابة المالية" sheetId="54" r:id="rId6"/>
    <sheet name="هيئة النزاهة" sheetId="55" r:id="rId7"/>
    <sheet name="رئاسة الجمهورية ( اجمالي)" sheetId="56" r:id="rId8"/>
    <sheet name="رئاسة الجمهورية " sheetId="57" r:id="rId9"/>
    <sheet name="المجمع العلمي" sheetId="58" r:id="rId10"/>
    <sheet name="مجلس الوزراء(اجمالي)" sheetId="59" r:id="rId11"/>
    <sheet name="امانة الوزراء" sheetId="60" r:id="rId12"/>
    <sheet name="رئاسة الوزراء" sheetId="61" r:id="rId13"/>
    <sheet name="الامن الوطني" sheetId="62" r:id="rId14"/>
    <sheet name="المصادر المشعة" sheetId="63" r:id="rId15"/>
    <sheet name="الوقف الشيعي" sheetId="64" r:id="rId16"/>
    <sheet name="مفتش الشيعي" sheetId="65" r:id="rId17"/>
    <sheet name="الوقف السني" sheetId="66" r:id="rId18"/>
    <sheet name="مفتش السني" sheetId="67" r:id="rId19"/>
    <sheet name="الوقف المسيحي" sheetId="68" r:id="rId20"/>
    <sheet name="مفتش المسيحي" sheetId="69" r:id="rId21"/>
    <sheet name="القائد العام" sheetId="70" r:id="rId22"/>
    <sheet name="جهاز المخابرات" sheetId="71" r:id="rId23"/>
    <sheet name="مفتش المخابرات" sheetId="72" r:id="rId24"/>
    <sheet name="نزع السلاح" sheetId="73" r:id="rId25"/>
    <sheet name="الوطنية للاستثمار" sheetId="74" r:id="rId26"/>
    <sheet name="الامام الاعظم" sheetId="75" r:id="rId27"/>
    <sheet name="الامام الكاظم" sheetId="76" r:id="rId28"/>
    <sheet name="مؤسسة الشهداء" sheetId="77" r:id="rId29"/>
    <sheet name="مفتش الشهداء" sheetId="78" r:id="rId30"/>
    <sheet name="الخارجية" sheetId="79" r:id="rId31"/>
    <sheet name="المالية ( اجمالي )" sheetId="80" r:id="rId32"/>
    <sheet name="دوائر المالية" sheetId="81" r:id="rId33"/>
    <sheet name="النشاط العام" sheetId="82" r:id="rId34"/>
    <sheet name="الداخلية" sheetId="83" r:id="rId35"/>
    <sheet name="العمل" sheetId="84" r:id="rId36"/>
    <sheet name="الصحة" sheetId="85" r:id="rId37"/>
    <sheet name="الدفاع" sheetId="86" r:id="rId38"/>
    <sheet name="العدل" sheetId="87" r:id="rId39"/>
    <sheet name="التربية" sheetId="88" r:id="rId40"/>
    <sheet name="الشباب والرياضة" sheetId="89" r:id="rId41"/>
    <sheet name="التجارة" sheetId="90" r:id="rId42"/>
    <sheet name="الثقافة" sheetId="91" r:id="rId43"/>
    <sheet name="النقل" sheetId="92" r:id="rId44"/>
    <sheet name="البلديات" sheetId="93" r:id="rId45"/>
    <sheet name="الاعمار" sheetId="94" r:id="rId46"/>
    <sheet name="الزراعة" sheetId="95" r:id="rId47"/>
    <sheet name="الموارد" sheetId="96" r:id="rId48"/>
    <sheet name="النفط" sheetId="97" r:id="rId49"/>
    <sheet name="التخطيط" sheetId="98" r:id="rId50"/>
    <sheet name="الصناعة" sheetId="99" r:id="rId51"/>
    <sheet name="التعليم " sheetId="100" r:id="rId52"/>
    <sheet name="الكهرباء" sheetId="101" r:id="rId53"/>
    <sheet name="العلوم" sheetId="102" r:id="rId54"/>
    <sheet name="الاتصالات" sheetId="103" r:id="rId55"/>
    <sheet name="البيئة" sheetId="104" r:id="rId56"/>
    <sheet name="المهجرين" sheetId="105" r:id="rId57"/>
    <sheet name="حقوق الانسان" sheetId="106" r:id="rId58"/>
    <sheet name="كردستان" sheetId="108" r:id="rId59"/>
    <sheet name="الدوائر غير مرتبطة" sheetId="109" r:id="rId60"/>
    <sheet name="مجالس المحافظات" sheetId="110" r:id="rId61"/>
    <sheet name="اجمالي المحافظات" sheetId="111" r:id="rId62"/>
    <sheet name=" اجمالي هيئات الاستثمار " sheetId="112" r:id="rId63"/>
    <sheet name="الاوراق المالية" sheetId="113" r:id="rId64"/>
    <sheet name="المفوضية العليا" sheetId="114" r:id="rId65"/>
    <sheet name="المحكمة" sheetId="115" r:id="rId66"/>
    <sheet name="مفتش امانة بغداد" sheetId="117" r:id="rId67"/>
    <sheet name="مفتش مؤسسة السجناء" sheetId="118" r:id="rId68"/>
    <sheet name="مفتش البث والارسال" sheetId="119" r:id="rId69"/>
    <sheet name="مفتش هيئةالحج" sheetId="121" r:id="rId70"/>
    <sheet name="مجلس القضاء" sheetId="116" r:id="rId71"/>
    <sheet name="نفقات فعلية 2009" sheetId="2" state="hidden" r:id="rId72"/>
    <sheet name="معدل 2010" sheetId="3" state="hidden" r:id="rId73"/>
    <sheet name="نفقات فعلية 2010" sheetId="41" state="hidden" r:id="rId74"/>
    <sheet name="مصدق 2011" sheetId="42" r:id="rId75"/>
    <sheet name="منقح 2011" sheetId="43" state="hidden" r:id="rId76"/>
    <sheet name="مقترح 2012" sheetId="44" r:id="rId77"/>
    <sheet name="متفق2012" sheetId="45" r:id="rId78"/>
    <sheet name="جدول رقم(1)2012" sheetId="122" r:id="rId79"/>
    <sheet name="ايراد فعلي 2009" sheetId="46" state="hidden" r:id="rId80"/>
    <sheet name="ايرادفعلي2010" sheetId="47" state="hidden" r:id="rId81"/>
    <sheet name="مخطط2011" sheetId="48" r:id="rId82"/>
    <sheet name="مخطط2012" sheetId="49" r:id="rId83"/>
  </sheets>
  <definedNames>
    <definedName name="_xlnm.Print_Area" localSheetId="62">' اجمالي هيئات الاستثمار '!$A$1:$Q$35</definedName>
    <definedName name="_xlnm.Print_Area" localSheetId="61">'اجمالي المحافظات'!$A$1:$Q$35</definedName>
    <definedName name="_xlnm.Print_Area" localSheetId="54">الاتصالات!$A$1:$Q$35</definedName>
    <definedName name="_xlnm.Print_Area" localSheetId="45">الاعمار!$A$1:$Q$35</definedName>
    <definedName name="_xlnm.Print_Area" localSheetId="26">'الامام الاعظم'!$A$1:$Q$35</definedName>
    <definedName name="_xlnm.Print_Area" localSheetId="27">'الامام الكاظم'!$A$1:$Q$35</definedName>
    <definedName name="_xlnm.Print_Area" localSheetId="13">'الامن الوطني'!$A$1:$Q$35</definedName>
    <definedName name="_xlnm.Print_Area" localSheetId="63">'الاوراق المالية'!$A$1:$Q$35</definedName>
    <definedName name="_xlnm.Print_Area" localSheetId="44">البلديات!$A$1:$Q$35</definedName>
    <definedName name="_xlnm.Print_Area" localSheetId="55">البيئة!$A$1:$Q$35</definedName>
    <definedName name="_xlnm.Print_Area" localSheetId="41">التجارة!$A$1:$Q$35</definedName>
    <definedName name="_xlnm.Print_Area" localSheetId="49">التخطيط!$A$1:$Q$35</definedName>
    <definedName name="_xlnm.Print_Area" localSheetId="39">التربية!$A$1:$Q$35</definedName>
    <definedName name="_xlnm.Print_Area" localSheetId="51">'التعليم '!$A$1:$Q$35</definedName>
    <definedName name="_xlnm.Print_Area" localSheetId="42">الثقافة!$A$1:$Q$35</definedName>
    <definedName name="_xlnm.Print_Area" localSheetId="30">الخارجية!$A$1:$Q$35</definedName>
    <definedName name="_xlnm.Print_Area" localSheetId="34">الداخلية!$A$1:$Q$35</definedName>
    <definedName name="_xlnm.Print_Area" localSheetId="37">الدفاع!$A$1:$Q$35</definedName>
    <definedName name="_xlnm.Print_Area" localSheetId="59">'الدوائر غير مرتبطة'!$A$1:$Q$35</definedName>
    <definedName name="_xlnm.Print_Area" localSheetId="5">'الرقابة المالية'!$A$1:$Q$35</definedName>
    <definedName name="_xlnm.Print_Area" localSheetId="46">الزراعة!$A$1:$Q$35</definedName>
    <definedName name="_xlnm.Print_Area" localSheetId="40">'الشباب والرياضة'!$A$1:$Q$35</definedName>
    <definedName name="_xlnm.Print_Area" localSheetId="36">الصحة!$A$1:$Q$35</definedName>
    <definedName name="_xlnm.Print_Area" localSheetId="50">الصناعة!$A$1:$Q$35</definedName>
    <definedName name="_xlnm.Print_Area" localSheetId="38">العدل!$A$1:$Q$35</definedName>
    <definedName name="_xlnm.Print_Area" localSheetId="53">العلوم!$A$1:$Q$35</definedName>
    <definedName name="_xlnm.Print_Area" localSheetId="35">العمل!$A$1:$Q$35</definedName>
    <definedName name="_xlnm.Print_Area" localSheetId="21">'القائد العام'!$A$1:$Q$35</definedName>
    <definedName name="_xlnm.Print_Area" localSheetId="52">الكهرباء!$A$1:$Q$35</definedName>
    <definedName name="_xlnm.Print_Area" localSheetId="31">'المالية ( اجمالي )'!$A$1:$Q$37</definedName>
    <definedName name="_xlnm.Print_Area" localSheetId="9">'المجمع العلمي'!$A$1:$Q$35</definedName>
    <definedName name="_xlnm.Print_Area" localSheetId="65">المحكمة!$A$1:$Q$35</definedName>
    <definedName name="_xlnm.Print_Area" localSheetId="2">'المسائلة والعدالة'!$A$1:$Q$35</definedName>
    <definedName name="_xlnm.Print_Area" localSheetId="14">'المصادر المشعة'!$A$1:$Q$35</definedName>
    <definedName name="_xlnm.Print_Area" localSheetId="64">'المفوضية العليا'!$A$1:$Q$35</definedName>
    <definedName name="_xlnm.Print_Area" localSheetId="56">المهجرين!$A$1:$Q$35</definedName>
    <definedName name="_xlnm.Print_Area" localSheetId="47">الموارد!$A$1:$Q$35</definedName>
    <definedName name="_xlnm.Print_Area" localSheetId="33">'النشاط العام'!$A$1:$Q$37</definedName>
    <definedName name="_xlnm.Print_Area" localSheetId="48">النفط!$A$1:$Q$35</definedName>
    <definedName name="_xlnm.Print_Area" localSheetId="43">النقل!$A$1:$Q$35</definedName>
    <definedName name="_xlnm.Print_Area" localSheetId="25">'الوطنية للاستثمار'!$A$1:$Q$35</definedName>
    <definedName name="_xlnm.Print_Area" localSheetId="17">'الوقف السني'!$A$1:$Q$35</definedName>
    <definedName name="_xlnm.Print_Area" localSheetId="15">'الوقف الشيعي'!$A$1:$Q$35</definedName>
    <definedName name="_xlnm.Print_Area" localSheetId="19">'الوقف المسيحي'!$A$1:$Q$35</definedName>
    <definedName name="_xlnm.Print_Area" localSheetId="11">'امانة الوزراء'!$A$1:$Q$35</definedName>
    <definedName name="_xlnm.Print_Area" localSheetId="22">'جهاز المخابرات'!$A$1:$Q$35</definedName>
    <definedName name="_xlnm.Print_Area" localSheetId="57">'حقوق الانسان'!$A$1:$Q$35</definedName>
    <definedName name="_xlnm.Print_Area" localSheetId="3">'دعاوي الملكية'!$A$1:$Q$35</definedName>
    <definedName name="_xlnm.Print_Area" localSheetId="32">'دوائر المالية'!$A$1:$Q$35</definedName>
    <definedName name="_xlnm.Print_Area" localSheetId="8">'رئاسة الجمهورية '!$A$1:$Q$35</definedName>
    <definedName name="_xlnm.Print_Area" localSheetId="7">'رئاسة الجمهورية ( اجمالي)'!$A$1:$Q$35</definedName>
    <definedName name="_xlnm.Print_Area" localSheetId="12">'رئاسة الوزراء'!$A$1:$Q$35</definedName>
    <definedName name="_xlnm.Print_Area" localSheetId="58">كردستان!$A$1:$Q$37</definedName>
    <definedName name="_xlnm.Print_Area" localSheetId="60">'مجالس المحافظات'!$A$1:$Q$35</definedName>
    <definedName name="_xlnm.Print_Area" localSheetId="70">'مجلس القضاء'!$A$1:$Q$37</definedName>
    <definedName name="_xlnm.Print_Area" localSheetId="1">'مجلس النواب'!$A$1:$Q$35</definedName>
    <definedName name="_xlnm.Print_Area" localSheetId="0">'مجلس النواب ( الاجمالي)'!$A$1:$Q$35</definedName>
    <definedName name="_xlnm.Print_Area" localSheetId="10">'مجلس الوزراء(اجمالي)'!$A$1:$Q$35</definedName>
    <definedName name="_xlnm.Print_Area" localSheetId="68">'مفتش البث والارسال'!$A$1:$Q$35</definedName>
    <definedName name="_xlnm.Print_Area" localSheetId="18">'مفتش السني'!$A$1:$Q$35</definedName>
    <definedName name="_xlnm.Print_Area" localSheetId="29">'مفتش الشهداء'!$A$1:$Q$35</definedName>
    <definedName name="_xlnm.Print_Area" localSheetId="16">'مفتش الشيعي'!$A$1:$Q$35</definedName>
    <definedName name="_xlnm.Print_Area" localSheetId="23">'مفتش المخابرات'!$A$1:$Q$35</definedName>
    <definedName name="_xlnm.Print_Area" localSheetId="20">'مفتش المسيحي'!$A$1:$Q$35</definedName>
    <definedName name="_xlnm.Print_Area" localSheetId="4">'مفتش الملكية'!$A$1:$Q$35</definedName>
    <definedName name="_xlnm.Print_Area" localSheetId="66">'مفتش امانة بغداد'!$A$1:$Q$35</definedName>
    <definedName name="_xlnm.Print_Area" localSheetId="67">'مفتش مؤسسة السجناء'!$A$1:$Q$35</definedName>
    <definedName name="_xlnm.Print_Area" localSheetId="69">'مفتش هيئةالحج'!$A$1:$Q$35</definedName>
    <definedName name="_xlnm.Print_Area" localSheetId="76">'مقترح 2012'!$A$1:$O$82</definedName>
    <definedName name="_xlnm.Print_Area" localSheetId="28">'مؤسسة الشهداء'!$A$1:$Q$35</definedName>
    <definedName name="_xlnm.Print_Area" localSheetId="24">'نزع السلاح'!$A$1:$Q$35</definedName>
    <definedName name="_xlnm.Print_Area" localSheetId="71">'نفقات فعلية 2009'!$A$1:$O$77</definedName>
    <definedName name="_xlnm.Print_Area" localSheetId="6">'هيئة النزاهة'!$A$1:$Q$35</definedName>
  </definedNames>
  <calcPr calcId="145621"/>
</workbook>
</file>

<file path=xl/calcChain.xml><?xml version="1.0" encoding="utf-8"?>
<calcChain xmlns="http://schemas.openxmlformats.org/spreadsheetml/2006/main">
  <c r="M80" i="44" l="1"/>
  <c r="O80" i="44" s="1"/>
  <c r="L80" i="44"/>
  <c r="M79" i="44"/>
  <c r="O79" i="44" s="1"/>
  <c r="L79" i="44"/>
  <c r="M78" i="44"/>
  <c r="O78" i="44" s="1"/>
  <c r="L78" i="44"/>
  <c r="M77" i="44"/>
  <c r="O77" i="44" s="1"/>
  <c r="L77" i="44"/>
  <c r="M76" i="44"/>
  <c r="O76" i="44" s="1"/>
  <c r="L76" i="44"/>
  <c r="M75" i="44"/>
  <c r="O75" i="44" s="1"/>
  <c r="L75" i="44"/>
  <c r="M74" i="44"/>
  <c r="O74" i="44" s="1"/>
  <c r="L74" i="44"/>
  <c r="M73" i="44"/>
  <c r="O73" i="44" s="1"/>
  <c r="L73" i="44"/>
  <c r="M72" i="44"/>
  <c r="O72" i="44" s="1"/>
  <c r="L72" i="44"/>
  <c r="M71" i="44"/>
  <c r="O71" i="44" s="1"/>
  <c r="L71" i="44"/>
  <c r="M70" i="44"/>
  <c r="O70" i="44" s="1"/>
  <c r="L70" i="44"/>
  <c r="N69" i="44"/>
  <c r="K69" i="44"/>
  <c r="J69" i="44"/>
  <c r="I69" i="44"/>
  <c r="H69" i="44"/>
  <c r="G69" i="44"/>
  <c r="F69" i="44"/>
  <c r="E69" i="44"/>
  <c r="D69" i="44"/>
  <c r="L69" i="44" s="1"/>
  <c r="C69" i="44"/>
  <c r="O68" i="44"/>
  <c r="M68" i="44"/>
  <c r="L68" i="44"/>
  <c r="M67" i="44"/>
  <c r="O67" i="44" s="1"/>
  <c r="L67" i="44"/>
  <c r="M66" i="44"/>
  <c r="O66" i="44" s="1"/>
  <c r="L66" i="44"/>
  <c r="M65" i="44"/>
  <c r="O65" i="44" s="1"/>
  <c r="L65" i="44"/>
  <c r="M64" i="44"/>
  <c r="O64" i="44" s="1"/>
  <c r="L64" i="44"/>
  <c r="M63" i="44"/>
  <c r="O63" i="44" s="1"/>
  <c r="L63" i="44"/>
  <c r="M62" i="44"/>
  <c r="O62" i="44" s="1"/>
  <c r="L62" i="44"/>
  <c r="M61" i="44"/>
  <c r="O61" i="44" s="1"/>
  <c r="L61" i="44"/>
  <c r="M60" i="44"/>
  <c r="O60" i="44" s="1"/>
  <c r="L60" i="44"/>
  <c r="M59" i="44"/>
  <c r="O59" i="44" s="1"/>
  <c r="L59" i="44"/>
  <c r="M58" i="44"/>
  <c r="O58" i="44" s="1"/>
  <c r="L58" i="44"/>
  <c r="M57" i="44"/>
  <c r="O57" i="44" s="1"/>
  <c r="L57" i="44"/>
  <c r="M56" i="44"/>
  <c r="O56" i="44" s="1"/>
  <c r="L56" i="44"/>
  <c r="M55" i="44"/>
  <c r="O55" i="44" s="1"/>
  <c r="L55" i="44"/>
  <c r="M54" i="44"/>
  <c r="O54" i="44" s="1"/>
  <c r="L54" i="44"/>
  <c r="M53" i="44"/>
  <c r="O53" i="44" s="1"/>
  <c r="L53" i="44"/>
  <c r="M52" i="44"/>
  <c r="O52" i="44" s="1"/>
  <c r="L52" i="44"/>
  <c r="M51" i="44"/>
  <c r="O51" i="44" s="1"/>
  <c r="L51" i="44"/>
  <c r="M50" i="44"/>
  <c r="O50" i="44" s="1"/>
  <c r="L50" i="44"/>
  <c r="M49" i="44"/>
  <c r="O49" i="44" s="1"/>
  <c r="L49" i="44"/>
  <c r="M48" i="44"/>
  <c r="O48" i="44" s="1"/>
  <c r="L48" i="44"/>
  <c r="M47" i="44"/>
  <c r="O47" i="44" s="1"/>
  <c r="L47" i="44"/>
  <c r="M46" i="44"/>
  <c r="O46" i="44" s="1"/>
  <c r="L46" i="44"/>
  <c r="M45" i="44"/>
  <c r="O45" i="44" s="1"/>
  <c r="L45" i="44"/>
  <c r="M44" i="44"/>
  <c r="O44" i="44" s="1"/>
  <c r="L44" i="44"/>
  <c r="M39" i="44"/>
  <c r="O39" i="44" s="1"/>
  <c r="L39" i="44"/>
  <c r="M38" i="44"/>
  <c r="O38" i="44" s="1"/>
  <c r="L38" i="44"/>
  <c r="N37" i="44"/>
  <c r="K37" i="44"/>
  <c r="J37" i="44"/>
  <c r="I37" i="44"/>
  <c r="H37" i="44"/>
  <c r="G37" i="44"/>
  <c r="F37" i="44"/>
  <c r="E37" i="44"/>
  <c r="D37" i="44"/>
  <c r="L37" i="44" s="1"/>
  <c r="C37" i="44"/>
  <c r="M36" i="44"/>
  <c r="O36" i="44" s="1"/>
  <c r="L36" i="44"/>
  <c r="M35" i="44"/>
  <c r="O35" i="44" s="1"/>
  <c r="L35" i="44"/>
  <c r="M34" i="44"/>
  <c r="O34" i="44" s="1"/>
  <c r="L34" i="44"/>
  <c r="M33" i="44"/>
  <c r="O33" i="44" s="1"/>
  <c r="L33" i="44"/>
  <c r="M32" i="44"/>
  <c r="O32" i="44" s="1"/>
  <c r="L32" i="44"/>
  <c r="M31" i="44"/>
  <c r="O31" i="44" s="1"/>
  <c r="L31" i="44"/>
  <c r="M30" i="44"/>
  <c r="O30" i="44" s="1"/>
  <c r="L30" i="44"/>
  <c r="M29" i="44"/>
  <c r="O29" i="44" s="1"/>
  <c r="L29" i="44"/>
  <c r="M28" i="44"/>
  <c r="O28" i="44" s="1"/>
  <c r="L28" i="44"/>
  <c r="O27" i="44"/>
  <c r="M27" i="44"/>
  <c r="L27" i="44"/>
  <c r="M26" i="44"/>
  <c r="O26" i="44" s="1"/>
  <c r="L26" i="44"/>
  <c r="M25" i="44"/>
  <c r="O25" i="44" s="1"/>
  <c r="L25" i="44"/>
  <c r="M24" i="44"/>
  <c r="O24" i="44" s="1"/>
  <c r="L24" i="44"/>
  <c r="O23" i="44"/>
  <c r="M23" i="44"/>
  <c r="L23" i="44"/>
  <c r="M22" i="44"/>
  <c r="O22" i="44" s="1"/>
  <c r="L22" i="44"/>
  <c r="M21" i="44"/>
  <c r="O21" i="44" s="1"/>
  <c r="L21" i="44"/>
  <c r="M20" i="44"/>
  <c r="O20" i="44" s="1"/>
  <c r="L20" i="44"/>
  <c r="O19" i="44"/>
  <c r="M19" i="44"/>
  <c r="L19" i="44"/>
  <c r="M18" i="44"/>
  <c r="O18" i="44" s="1"/>
  <c r="L18" i="44"/>
  <c r="M17" i="44"/>
  <c r="O17" i="44" s="1"/>
  <c r="L17" i="44"/>
  <c r="N16" i="44"/>
  <c r="K16" i="44"/>
  <c r="J16" i="44"/>
  <c r="I16" i="44"/>
  <c r="H16" i="44"/>
  <c r="G16" i="44"/>
  <c r="F16" i="44"/>
  <c r="E16" i="44"/>
  <c r="D16" i="44"/>
  <c r="L16" i="44" s="1"/>
  <c r="C16" i="44"/>
  <c r="O15" i="44"/>
  <c r="M15" i="44"/>
  <c r="L15" i="44"/>
  <c r="M14" i="44"/>
  <c r="O14" i="44" s="1"/>
  <c r="L14" i="44"/>
  <c r="N13" i="44"/>
  <c r="K13" i="44"/>
  <c r="J13" i="44"/>
  <c r="I13" i="44"/>
  <c r="H13" i="44"/>
  <c r="G13" i="44"/>
  <c r="F13" i="44"/>
  <c r="E13" i="44"/>
  <c r="D13" i="44"/>
  <c r="C13" i="44"/>
  <c r="M13" i="44" s="1"/>
  <c r="O13" i="44" s="1"/>
  <c r="M12" i="44"/>
  <c r="O12" i="44" s="1"/>
  <c r="L12" i="44"/>
  <c r="M11" i="44"/>
  <c r="O11" i="44" s="1"/>
  <c r="L11" i="44"/>
  <c r="M10" i="44"/>
  <c r="O10" i="44" s="1"/>
  <c r="L10" i="44"/>
  <c r="O9" i="44"/>
  <c r="M9" i="44"/>
  <c r="L9" i="44"/>
  <c r="M8" i="44"/>
  <c r="O8" i="44" s="1"/>
  <c r="L8" i="44"/>
  <c r="M7" i="44"/>
  <c r="O7" i="44" s="1"/>
  <c r="L7" i="44"/>
  <c r="N6" i="44"/>
  <c r="N81" i="44" s="1"/>
  <c r="K6" i="44"/>
  <c r="J6" i="44"/>
  <c r="J81" i="44" s="1"/>
  <c r="I6" i="44"/>
  <c r="H6" i="44"/>
  <c r="H81" i="44" s="1"/>
  <c r="G6" i="44"/>
  <c r="F6" i="44"/>
  <c r="F81" i="44" s="1"/>
  <c r="E6" i="44"/>
  <c r="D6" i="44"/>
  <c r="D81" i="44" s="1"/>
  <c r="C6" i="44"/>
  <c r="M80" i="45"/>
  <c r="O80" i="45" s="1"/>
  <c r="L80" i="45"/>
  <c r="M79" i="45"/>
  <c r="O79" i="45" s="1"/>
  <c r="L79" i="45"/>
  <c r="M78" i="45"/>
  <c r="O78" i="45" s="1"/>
  <c r="L78" i="45"/>
  <c r="M77" i="45"/>
  <c r="O77" i="45" s="1"/>
  <c r="L77" i="45"/>
  <c r="M76" i="45"/>
  <c r="O76" i="45" s="1"/>
  <c r="L76" i="45"/>
  <c r="M75" i="45"/>
  <c r="O75" i="45" s="1"/>
  <c r="L75" i="45"/>
  <c r="M74" i="45"/>
  <c r="O74" i="45" s="1"/>
  <c r="L74" i="45"/>
  <c r="M73" i="45"/>
  <c r="O73" i="45" s="1"/>
  <c r="L73" i="45"/>
  <c r="M72" i="45"/>
  <c r="O72" i="45" s="1"/>
  <c r="L72" i="45"/>
  <c r="M71" i="45"/>
  <c r="O71" i="45" s="1"/>
  <c r="L71" i="45"/>
  <c r="M70" i="45"/>
  <c r="O70" i="45" s="1"/>
  <c r="L70" i="45"/>
  <c r="N69" i="45"/>
  <c r="K69" i="45"/>
  <c r="J69" i="45"/>
  <c r="I69" i="45"/>
  <c r="H69" i="45"/>
  <c r="G69" i="45"/>
  <c r="F69" i="45"/>
  <c r="E69" i="45"/>
  <c r="D69" i="45"/>
  <c r="L69" i="45" s="1"/>
  <c r="C69" i="45"/>
  <c r="M68" i="45"/>
  <c r="O68" i="45" s="1"/>
  <c r="L68" i="45"/>
  <c r="M67" i="45"/>
  <c r="O67" i="45" s="1"/>
  <c r="L67" i="45"/>
  <c r="M66" i="45"/>
  <c r="O66" i="45" s="1"/>
  <c r="L66" i="45"/>
  <c r="M65" i="45"/>
  <c r="O65" i="45" s="1"/>
  <c r="L65" i="45"/>
  <c r="M64" i="45"/>
  <c r="O64" i="45" s="1"/>
  <c r="L64" i="45"/>
  <c r="M63" i="45"/>
  <c r="O63" i="45" s="1"/>
  <c r="L63" i="45"/>
  <c r="M62" i="45"/>
  <c r="O62" i="45" s="1"/>
  <c r="L62" i="45"/>
  <c r="M61" i="45"/>
  <c r="O61" i="45" s="1"/>
  <c r="L61" i="45"/>
  <c r="M60" i="45"/>
  <c r="O60" i="45" s="1"/>
  <c r="L60" i="45"/>
  <c r="M59" i="45"/>
  <c r="O59" i="45" s="1"/>
  <c r="L59" i="45"/>
  <c r="M58" i="45"/>
  <c r="O58" i="45" s="1"/>
  <c r="L58" i="45"/>
  <c r="M57" i="45"/>
  <c r="O57" i="45" s="1"/>
  <c r="L57" i="45"/>
  <c r="M56" i="45"/>
  <c r="O56" i="45" s="1"/>
  <c r="L56" i="45"/>
  <c r="M55" i="45"/>
  <c r="O55" i="45" s="1"/>
  <c r="L55" i="45"/>
  <c r="M54" i="45"/>
  <c r="O54" i="45" s="1"/>
  <c r="L54" i="45"/>
  <c r="M53" i="45"/>
  <c r="O53" i="45" s="1"/>
  <c r="L53" i="45"/>
  <c r="M52" i="45"/>
  <c r="O52" i="45" s="1"/>
  <c r="L52" i="45"/>
  <c r="M51" i="45"/>
  <c r="O51" i="45" s="1"/>
  <c r="L51" i="45"/>
  <c r="M50" i="45"/>
  <c r="O50" i="45" s="1"/>
  <c r="L50" i="45"/>
  <c r="M49" i="45"/>
  <c r="O49" i="45" s="1"/>
  <c r="L49" i="45"/>
  <c r="M48" i="45"/>
  <c r="O48" i="45" s="1"/>
  <c r="L48" i="45"/>
  <c r="M47" i="45"/>
  <c r="O47" i="45" s="1"/>
  <c r="L47" i="45"/>
  <c r="M46" i="45"/>
  <c r="O46" i="45" s="1"/>
  <c r="L46" i="45"/>
  <c r="M45" i="45"/>
  <c r="O45" i="45" s="1"/>
  <c r="L45" i="45"/>
  <c r="M44" i="45"/>
  <c r="O44" i="45" s="1"/>
  <c r="L44" i="45"/>
  <c r="M39" i="45"/>
  <c r="O39" i="45" s="1"/>
  <c r="L39" i="45"/>
  <c r="M38" i="45"/>
  <c r="O38" i="45" s="1"/>
  <c r="L38" i="45"/>
  <c r="N37" i="45"/>
  <c r="K37" i="45"/>
  <c r="J37" i="45"/>
  <c r="I37" i="45"/>
  <c r="H37" i="45"/>
  <c r="G37" i="45"/>
  <c r="F37" i="45"/>
  <c r="E37" i="45"/>
  <c r="D37" i="45"/>
  <c r="L37" i="45" s="1"/>
  <c r="C37" i="45"/>
  <c r="M36" i="45"/>
  <c r="O36" i="45" s="1"/>
  <c r="L36" i="45"/>
  <c r="M35" i="45"/>
  <c r="O35" i="45" s="1"/>
  <c r="L35" i="45"/>
  <c r="M34" i="45"/>
  <c r="O34" i="45" s="1"/>
  <c r="L34" i="45"/>
  <c r="M33" i="45"/>
  <c r="O33" i="45" s="1"/>
  <c r="L33" i="45"/>
  <c r="M32" i="45"/>
  <c r="O32" i="45" s="1"/>
  <c r="L32" i="45"/>
  <c r="M31" i="45"/>
  <c r="O31" i="45" s="1"/>
  <c r="L31" i="45"/>
  <c r="M30" i="45"/>
  <c r="O30" i="45" s="1"/>
  <c r="L30" i="45"/>
  <c r="M29" i="45"/>
  <c r="O29" i="45" s="1"/>
  <c r="L29" i="45"/>
  <c r="M28" i="45"/>
  <c r="O28" i="45" s="1"/>
  <c r="L28" i="45"/>
  <c r="M27" i="45"/>
  <c r="O27" i="45" s="1"/>
  <c r="L27" i="45"/>
  <c r="O26" i="45"/>
  <c r="M26" i="45"/>
  <c r="L26" i="45"/>
  <c r="M25" i="45"/>
  <c r="O25" i="45" s="1"/>
  <c r="L25" i="45"/>
  <c r="M24" i="45"/>
  <c r="O24" i="45" s="1"/>
  <c r="L24" i="45"/>
  <c r="M23" i="45"/>
  <c r="O23" i="45" s="1"/>
  <c r="L23" i="45"/>
  <c r="M22" i="45"/>
  <c r="O22" i="45" s="1"/>
  <c r="L22" i="45"/>
  <c r="M21" i="45"/>
  <c r="O21" i="45" s="1"/>
  <c r="L21" i="45"/>
  <c r="O20" i="45"/>
  <c r="M20" i="45"/>
  <c r="L20" i="45"/>
  <c r="M19" i="45"/>
  <c r="O19" i="45" s="1"/>
  <c r="L19" i="45"/>
  <c r="M18" i="45"/>
  <c r="O18" i="45" s="1"/>
  <c r="L18" i="45"/>
  <c r="M17" i="45"/>
  <c r="O17" i="45" s="1"/>
  <c r="L17" i="45"/>
  <c r="N16" i="45"/>
  <c r="K16" i="45"/>
  <c r="J16" i="45"/>
  <c r="I16" i="45"/>
  <c r="H16" i="45"/>
  <c r="G16" i="45"/>
  <c r="F16" i="45"/>
  <c r="E16" i="45"/>
  <c r="D16" i="45"/>
  <c r="L16" i="45" s="1"/>
  <c r="C16" i="45"/>
  <c r="M15" i="45"/>
  <c r="O15" i="45" s="1"/>
  <c r="L15" i="45"/>
  <c r="O14" i="45"/>
  <c r="M14" i="45"/>
  <c r="L14" i="45"/>
  <c r="N13" i="45"/>
  <c r="K13" i="45"/>
  <c r="J13" i="45"/>
  <c r="I13" i="45"/>
  <c r="H13" i="45"/>
  <c r="G13" i="45"/>
  <c r="F13" i="45"/>
  <c r="E13" i="45"/>
  <c r="D13" i="45"/>
  <c r="C13" i="45"/>
  <c r="M13" i="45" s="1"/>
  <c r="O13" i="45" s="1"/>
  <c r="M12" i="45"/>
  <c r="O12" i="45" s="1"/>
  <c r="L12" i="45"/>
  <c r="M11" i="45"/>
  <c r="O11" i="45" s="1"/>
  <c r="L11" i="45"/>
  <c r="O10" i="45"/>
  <c r="M10" i="45"/>
  <c r="L10" i="45"/>
  <c r="M9" i="45"/>
  <c r="O9" i="45" s="1"/>
  <c r="L9" i="45"/>
  <c r="M8" i="45"/>
  <c r="O8" i="45" s="1"/>
  <c r="L8" i="45"/>
  <c r="M7" i="45"/>
  <c r="O7" i="45" s="1"/>
  <c r="L7" i="45"/>
  <c r="N6" i="45"/>
  <c r="K6" i="45"/>
  <c r="K81" i="45" s="1"/>
  <c r="J6" i="45"/>
  <c r="J81" i="45" s="1"/>
  <c r="I6" i="45"/>
  <c r="H6" i="45"/>
  <c r="H81" i="45" s="1"/>
  <c r="G6" i="45"/>
  <c r="F6" i="45"/>
  <c r="F81" i="45" s="1"/>
  <c r="E6" i="45"/>
  <c r="D6" i="45"/>
  <c r="D81" i="45" s="1"/>
  <c r="C6" i="45"/>
  <c r="O76" i="122"/>
  <c r="O75" i="122"/>
  <c r="O74" i="122"/>
  <c r="O73" i="122"/>
  <c r="O72" i="122"/>
  <c r="O71" i="122"/>
  <c r="O70" i="122"/>
  <c r="O69" i="122"/>
  <c r="O68" i="122"/>
  <c r="O67" i="122"/>
  <c r="O66" i="122"/>
  <c r="N65" i="122"/>
  <c r="M65" i="122"/>
  <c r="L65" i="122"/>
  <c r="K65" i="122"/>
  <c r="J65" i="122"/>
  <c r="I65" i="122"/>
  <c r="H65" i="122"/>
  <c r="G65" i="122"/>
  <c r="F65" i="122"/>
  <c r="E65" i="122"/>
  <c r="D65" i="122"/>
  <c r="C65" i="122"/>
  <c r="O65" i="122" s="1"/>
  <c r="O64" i="122"/>
  <c r="O63" i="122"/>
  <c r="O62" i="122"/>
  <c r="O61" i="122"/>
  <c r="O60" i="122"/>
  <c r="O59" i="122"/>
  <c r="O58" i="122"/>
  <c r="O57" i="122"/>
  <c r="O56" i="122"/>
  <c r="O55" i="122"/>
  <c r="O54" i="122"/>
  <c r="O53" i="122"/>
  <c r="O52" i="122"/>
  <c r="O51" i="122"/>
  <c r="O50" i="122"/>
  <c r="O49" i="122"/>
  <c r="O48" i="122"/>
  <c r="O47" i="122"/>
  <c r="O46" i="122"/>
  <c r="O45" i="122"/>
  <c r="O44" i="122"/>
  <c r="O43" i="122"/>
  <c r="O42" i="122"/>
  <c r="O38" i="122"/>
  <c r="O37" i="122"/>
  <c r="O36" i="122"/>
  <c r="O35" i="122"/>
  <c r="O34" i="122"/>
  <c r="O33" i="122"/>
  <c r="O32" i="122"/>
  <c r="O31" i="122"/>
  <c r="O30" i="122"/>
  <c r="O29" i="122"/>
  <c r="O28" i="122"/>
  <c r="O27" i="122"/>
  <c r="O26" i="122"/>
  <c r="O25" i="122"/>
  <c r="O24" i="122"/>
  <c r="O23" i="122"/>
  <c r="O22" i="122"/>
  <c r="O21" i="122"/>
  <c r="O20" i="122"/>
  <c r="O19" i="122"/>
  <c r="O18" i="122"/>
  <c r="O17" i="122"/>
  <c r="O16" i="122"/>
  <c r="N15" i="122"/>
  <c r="M15" i="122"/>
  <c r="L15" i="122"/>
  <c r="K15" i="122"/>
  <c r="J15" i="122"/>
  <c r="I15" i="122"/>
  <c r="H15" i="122"/>
  <c r="G15" i="122"/>
  <c r="F15" i="122"/>
  <c r="E15" i="122"/>
  <c r="D15" i="122"/>
  <c r="C15" i="122"/>
  <c r="O15" i="122" s="1"/>
  <c r="O14" i="122"/>
  <c r="O13" i="122"/>
  <c r="N12" i="122"/>
  <c r="M12" i="122"/>
  <c r="L12" i="122"/>
  <c r="K12" i="122"/>
  <c r="J12" i="122"/>
  <c r="I12" i="122"/>
  <c r="H12" i="122"/>
  <c r="G12" i="122"/>
  <c r="F12" i="122"/>
  <c r="E12" i="122"/>
  <c r="D12" i="122"/>
  <c r="C12" i="122"/>
  <c r="O12" i="122" s="1"/>
  <c r="O11" i="122"/>
  <c r="O10" i="122"/>
  <c r="O9" i="122"/>
  <c r="O8" i="122"/>
  <c r="O7" i="122"/>
  <c r="O6" i="122"/>
  <c r="N5" i="122"/>
  <c r="N77" i="122" s="1"/>
  <c r="M5" i="122"/>
  <c r="M77" i="122" s="1"/>
  <c r="L5" i="122"/>
  <c r="L77" i="122" s="1"/>
  <c r="K5" i="122"/>
  <c r="K77" i="122" s="1"/>
  <c r="J5" i="122"/>
  <c r="J77" i="122" s="1"/>
  <c r="I5" i="122"/>
  <c r="I77" i="122" s="1"/>
  <c r="H5" i="122"/>
  <c r="H77" i="122" s="1"/>
  <c r="G5" i="122"/>
  <c r="G77" i="122" s="1"/>
  <c r="F5" i="122"/>
  <c r="F77" i="122" s="1"/>
  <c r="E5" i="122"/>
  <c r="E77" i="122" s="1"/>
  <c r="D5" i="122"/>
  <c r="D77" i="122" s="1"/>
  <c r="C5" i="122"/>
  <c r="O5" i="122" s="1"/>
  <c r="N81" i="45" l="1"/>
  <c r="M6" i="45"/>
  <c r="E81" i="45"/>
  <c r="G81" i="45"/>
  <c r="I81" i="45"/>
  <c r="L13" i="45"/>
  <c r="M16" i="45"/>
  <c r="O16" i="45" s="1"/>
  <c r="M69" i="45"/>
  <c r="O69" i="45" s="1"/>
  <c r="M6" i="44"/>
  <c r="O6" i="44" s="1"/>
  <c r="E81" i="44"/>
  <c r="G81" i="44"/>
  <c r="I81" i="44"/>
  <c r="K81" i="44"/>
  <c r="L13" i="44"/>
  <c r="M16" i="44"/>
  <c r="O16" i="44" s="1"/>
  <c r="M37" i="44"/>
  <c r="M69" i="44"/>
  <c r="O69" i="44" s="1"/>
  <c r="C81" i="44"/>
  <c r="L81" i="44"/>
  <c r="M37" i="45"/>
  <c r="C81" i="45"/>
  <c r="M81" i="45"/>
  <c r="O37" i="45"/>
  <c r="O37" i="44"/>
  <c r="O81" i="44" s="1"/>
  <c r="L6" i="44"/>
  <c r="M81" i="44"/>
  <c r="O6" i="45"/>
  <c r="L6" i="45"/>
  <c r="L81" i="45" s="1"/>
  <c r="C77" i="122"/>
  <c r="O77" i="122" s="1"/>
  <c r="O81" i="45" l="1"/>
  <c r="H76" i="49"/>
  <c r="H75" i="49"/>
  <c r="H74" i="49"/>
  <c r="H73" i="49"/>
  <c r="H72" i="49"/>
  <c r="H71" i="49"/>
  <c r="H70" i="49"/>
  <c r="G69" i="49"/>
  <c r="F69" i="49"/>
  <c r="E69" i="49"/>
  <c r="D69" i="49"/>
  <c r="C69" i="49"/>
  <c r="H69" i="49" s="1"/>
  <c r="H68" i="49"/>
  <c r="H67" i="49"/>
  <c r="H66" i="49"/>
  <c r="H65" i="49"/>
  <c r="H64" i="49"/>
  <c r="H63" i="49"/>
  <c r="H62" i="49"/>
  <c r="H61" i="49"/>
  <c r="H60" i="49"/>
  <c r="H59" i="49"/>
  <c r="H58" i="49"/>
  <c r="H57" i="49"/>
  <c r="H56" i="49"/>
  <c r="H55" i="49"/>
  <c r="H54" i="49"/>
  <c r="H53" i="49"/>
  <c r="H52" i="49"/>
  <c r="H51" i="49"/>
  <c r="H50" i="49"/>
  <c r="H49" i="49"/>
  <c r="H48" i="49"/>
  <c r="H47" i="49"/>
  <c r="H46" i="49"/>
  <c r="H45" i="49"/>
  <c r="H44" i="49"/>
  <c r="H39" i="49"/>
  <c r="H38" i="49"/>
  <c r="G37" i="49"/>
  <c r="F37" i="49"/>
  <c r="E37" i="49"/>
  <c r="D37" i="49"/>
  <c r="C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G16" i="49"/>
  <c r="F16" i="49"/>
  <c r="E16" i="49"/>
  <c r="D16" i="49"/>
  <c r="C16" i="49"/>
  <c r="H16" i="49" s="1"/>
  <c r="H15" i="49"/>
  <c r="H14" i="49"/>
  <c r="G13" i="49"/>
  <c r="F13" i="49"/>
  <c r="E13" i="49"/>
  <c r="D13" i="49"/>
  <c r="C13" i="49"/>
  <c r="H12" i="49"/>
  <c r="H11" i="49"/>
  <c r="H10" i="49"/>
  <c r="H9" i="49"/>
  <c r="H8" i="49"/>
  <c r="H7" i="49"/>
  <c r="G6" i="49"/>
  <c r="G77" i="49" s="1"/>
  <c r="F6" i="49"/>
  <c r="E6" i="49"/>
  <c r="E77" i="49" s="1"/>
  <c r="D6" i="49"/>
  <c r="D77" i="49" s="1"/>
  <c r="C6" i="49"/>
  <c r="C77" i="49" s="1"/>
  <c r="H13" i="49" l="1"/>
  <c r="H37" i="49"/>
  <c r="F77" i="49"/>
  <c r="H77" i="49" s="1"/>
  <c r="H6" i="49"/>
  <c r="C6" i="43" l="1"/>
  <c r="C13" i="43"/>
  <c r="C16" i="43"/>
  <c r="C37" i="43"/>
  <c r="C69" i="43"/>
  <c r="C6" i="41"/>
  <c r="C13" i="41"/>
  <c r="C16" i="41"/>
  <c r="C37" i="41"/>
  <c r="C69" i="41"/>
  <c r="O35" i="81"/>
  <c r="N35" i="81"/>
  <c r="M35" i="81"/>
  <c r="L35" i="81"/>
  <c r="K35" i="81"/>
  <c r="J35" i="81"/>
  <c r="I35" i="81"/>
  <c r="H35" i="81"/>
  <c r="G35" i="81"/>
  <c r="F35" i="81"/>
  <c r="E35" i="81"/>
  <c r="D35" i="81"/>
  <c r="P35" i="81"/>
  <c r="J23" i="81"/>
  <c r="D21" i="81"/>
  <c r="I37" i="2"/>
  <c r="M76" i="2"/>
  <c r="O76" i="2" s="1"/>
  <c r="L76" i="2"/>
  <c r="M75" i="2"/>
  <c r="O75" i="2" s="1"/>
  <c r="L75" i="2"/>
  <c r="M74" i="2"/>
  <c r="O74" i="2" s="1"/>
  <c r="L74" i="2"/>
  <c r="M73" i="2"/>
  <c r="O73" i="2" s="1"/>
  <c r="L73" i="2"/>
  <c r="M72" i="2"/>
  <c r="O72" i="2" s="1"/>
  <c r="L72" i="2"/>
  <c r="M71" i="2"/>
  <c r="O71" i="2" s="1"/>
  <c r="L71" i="2"/>
  <c r="M70" i="2"/>
  <c r="O70" i="2" s="1"/>
  <c r="L70" i="2"/>
  <c r="N69" i="2"/>
  <c r="K69" i="2"/>
  <c r="J69" i="2"/>
  <c r="I69" i="2"/>
  <c r="H69" i="2"/>
  <c r="G69" i="2"/>
  <c r="F69" i="2"/>
  <c r="E69" i="2"/>
  <c r="D69" i="2"/>
  <c r="L69" i="2" s="1"/>
  <c r="C69" i="2"/>
  <c r="M68" i="2"/>
  <c r="O68" i="2" s="1"/>
  <c r="L68" i="2"/>
  <c r="M67" i="2"/>
  <c r="O67" i="2" s="1"/>
  <c r="L67" i="2"/>
  <c r="M66" i="2"/>
  <c r="O66" i="2" s="1"/>
  <c r="L66" i="2"/>
  <c r="M65" i="2"/>
  <c r="O65" i="2" s="1"/>
  <c r="L65" i="2"/>
  <c r="M64" i="2"/>
  <c r="O64" i="2" s="1"/>
  <c r="L64" i="2"/>
  <c r="M63" i="2"/>
  <c r="O63" i="2" s="1"/>
  <c r="L63" i="2"/>
  <c r="M62" i="2"/>
  <c r="O62" i="2" s="1"/>
  <c r="L62" i="2"/>
  <c r="M61" i="2"/>
  <c r="O61" i="2" s="1"/>
  <c r="L61" i="2"/>
  <c r="M60" i="2"/>
  <c r="O60" i="2" s="1"/>
  <c r="L60" i="2"/>
  <c r="M59" i="2"/>
  <c r="O59" i="2" s="1"/>
  <c r="L59" i="2"/>
  <c r="M58" i="2"/>
  <c r="O58" i="2" s="1"/>
  <c r="L58" i="2"/>
  <c r="M57" i="2"/>
  <c r="O57" i="2" s="1"/>
  <c r="L57" i="2"/>
  <c r="M56" i="2"/>
  <c r="O56" i="2" s="1"/>
  <c r="L56" i="2"/>
  <c r="M55" i="2"/>
  <c r="O55" i="2" s="1"/>
  <c r="L55" i="2"/>
  <c r="M54" i="2"/>
  <c r="O54" i="2" s="1"/>
  <c r="L54" i="2"/>
  <c r="M53" i="2"/>
  <c r="O53" i="2" s="1"/>
  <c r="L53" i="2"/>
  <c r="M52" i="2"/>
  <c r="O52" i="2" s="1"/>
  <c r="L52" i="2"/>
  <c r="M51" i="2"/>
  <c r="O51" i="2" s="1"/>
  <c r="L51" i="2"/>
  <c r="M50" i="2"/>
  <c r="O50" i="2" s="1"/>
  <c r="L50" i="2"/>
  <c r="M49" i="2"/>
  <c r="O49" i="2" s="1"/>
  <c r="L49" i="2"/>
  <c r="M48" i="2"/>
  <c r="O48" i="2" s="1"/>
  <c r="L48" i="2"/>
  <c r="M47" i="2"/>
  <c r="O47" i="2" s="1"/>
  <c r="L47" i="2"/>
  <c r="M46" i="2"/>
  <c r="O46" i="2" s="1"/>
  <c r="L46" i="2"/>
  <c r="M45" i="2"/>
  <c r="O45" i="2" s="1"/>
  <c r="L45" i="2"/>
  <c r="M44" i="2"/>
  <c r="O44" i="2" s="1"/>
  <c r="L44" i="2"/>
  <c r="M39" i="2"/>
  <c r="O39" i="2" s="1"/>
  <c r="L39" i="2"/>
  <c r="M38" i="2"/>
  <c r="O38" i="2" s="1"/>
  <c r="L38" i="2"/>
  <c r="N37" i="2"/>
  <c r="K37" i="2"/>
  <c r="J37" i="2"/>
  <c r="H37" i="2"/>
  <c r="G37" i="2"/>
  <c r="F37" i="2"/>
  <c r="E37" i="2"/>
  <c r="D37" i="2"/>
  <c r="C37" i="2"/>
  <c r="M36" i="2"/>
  <c r="O36" i="2" s="1"/>
  <c r="L36" i="2"/>
  <c r="M35" i="2"/>
  <c r="O35" i="2" s="1"/>
  <c r="L35" i="2"/>
  <c r="M34" i="2"/>
  <c r="O34" i="2" s="1"/>
  <c r="L34" i="2"/>
  <c r="M33" i="2"/>
  <c r="O33" i="2" s="1"/>
  <c r="L33" i="2"/>
  <c r="M32" i="2"/>
  <c r="O32" i="2" s="1"/>
  <c r="L32" i="2"/>
  <c r="M31" i="2"/>
  <c r="O31" i="2" s="1"/>
  <c r="L31" i="2"/>
  <c r="M30" i="2"/>
  <c r="O30" i="2" s="1"/>
  <c r="L30" i="2"/>
  <c r="M29" i="2"/>
  <c r="O29" i="2" s="1"/>
  <c r="L29" i="2"/>
  <c r="O28" i="2"/>
  <c r="M28" i="2"/>
  <c r="L28" i="2"/>
  <c r="M27" i="2"/>
  <c r="O27" i="2" s="1"/>
  <c r="L27" i="2"/>
  <c r="M26" i="2"/>
  <c r="O26" i="2" s="1"/>
  <c r="L26" i="2"/>
  <c r="M25" i="2"/>
  <c r="O25" i="2" s="1"/>
  <c r="L25" i="2"/>
  <c r="O24" i="2"/>
  <c r="M24" i="2"/>
  <c r="L24" i="2"/>
  <c r="M23" i="2"/>
  <c r="O23" i="2" s="1"/>
  <c r="L23" i="2"/>
  <c r="M22" i="2"/>
  <c r="O22" i="2" s="1"/>
  <c r="L22" i="2"/>
  <c r="M21" i="2"/>
  <c r="O21" i="2" s="1"/>
  <c r="L21" i="2"/>
  <c r="O20" i="2"/>
  <c r="M20" i="2"/>
  <c r="L20" i="2"/>
  <c r="M19" i="2"/>
  <c r="O19" i="2" s="1"/>
  <c r="L19" i="2"/>
  <c r="M18" i="2"/>
  <c r="O18" i="2" s="1"/>
  <c r="L18" i="2"/>
  <c r="M17" i="2"/>
  <c r="O17" i="2" s="1"/>
  <c r="L17" i="2"/>
  <c r="N16" i="2"/>
  <c r="K16" i="2"/>
  <c r="J16" i="2"/>
  <c r="I16" i="2"/>
  <c r="H16" i="2"/>
  <c r="G16" i="2"/>
  <c r="F16" i="2"/>
  <c r="E16" i="2"/>
  <c r="D16" i="2"/>
  <c r="L16" i="2" s="1"/>
  <c r="C16" i="2"/>
  <c r="M15" i="2"/>
  <c r="O15" i="2" s="1"/>
  <c r="L15" i="2"/>
  <c r="O14" i="2"/>
  <c r="M14" i="2"/>
  <c r="L14" i="2"/>
  <c r="N13" i="2"/>
  <c r="K13" i="2"/>
  <c r="J13" i="2"/>
  <c r="I13" i="2"/>
  <c r="H13" i="2"/>
  <c r="G13" i="2"/>
  <c r="F13" i="2"/>
  <c r="E13" i="2"/>
  <c r="D13" i="2"/>
  <c r="C13" i="2"/>
  <c r="M13" i="2" s="1"/>
  <c r="O13" i="2" s="1"/>
  <c r="M12" i="2"/>
  <c r="O12" i="2" s="1"/>
  <c r="L12" i="2"/>
  <c r="M11" i="2"/>
  <c r="O11" i="2" s="1"/>
  <c r="L11" i="2"/>
  <c r="O10" i="2"/>
  <c r="M10" i="2"/>
  <c r="L10" i="2"/>
  <c r="M9" i="2"/>
  <c r="O9" i="2" s="1"/>
  <c r="L9" i="2"/>
  <c r="M8" i="2"/>
  <c r="O8" i="2" s="1"/>
  <c r="L8" i="2"/>
  <c r="M7" i="2"/>
  <c r="O7" i="2" s="1"/>
  <c r="L7" i="2"/>
  <c r="N6" i="2"/>
  <c r="N77" i="2" s="1"/>
  <c r="K6" i="2"/>
  <c r="K77" i="2" s="1"/>
  <c r="J6" i="2"/>
  <c r="J77" i="2" s="1"/>
  <c r="I6" i="2"/>
  <c r="I77" i="2" s="1"/>
  <c r="H6" i="2"/>
  <c r="H77" i="2" s="1"/>
  <c r="G6" i="2"/>
  <c r="G77" i="2" s="1"/>
  <c r="F6" i="2"/>
  <c r="F77" i="2" s="1"/>
  <c r="E6" i="2"/>
  <c r="E77" i="2" s="1"/>
  <c r="D6" i="2"/>
  <c r="D77" i="2" s="1"/>
  <c r="C6" i="2"/>
  <c r="D17" i="116"/>
  <c r="D16" i="116"/>
  <c r="D15" i="116"/>
  <c r="D14" i="116"/>
  <c r="D13" i="116"/>
  <c r="D12" i="116"/>
  <c r="D11" i="116"/>
  <c r="D10" i="116"/>
  <c r="D9" i="116"/>
  <c r="D8" i="116"/>
  <c r="M80" i="3"/>
  <c r="O80" i="3" s="1"/>
  <c r="L80" i="3"/>
  <c r="M79" i="3"/>
  <c r="O79" i="3" s="1"/>
  <c r="L79" i="3"/>
  <c r="M78" i="3"/>
  <c r="O78" i="3" s="1"/>
  <c r="L78" i="3"/>
  <c r="M77" i="3"/>
  <c r="O77" i="3" s="1"/>
  <c r="L77" i="3"/>
  <c r="M76" i="3"/>
  <c r="O76" i="3" s="1"/>
  <c r="L76" i="3"/>
  <c r="M75" i="3"/>
  <c r="O75" i="3" s="1"/>
  <c r="L75" i="3"/>
  <c r="M74" i="3"/>
  <c r="O74" i="3" s="1"/>
  <c r="L74" i="3"/>
  <c r="M73" i="3"/>
  <c r="O73" i="3" s="1"/>
  <c r="L73" i="3"/>
  <c r="M72" i="3"/>
  <c r="O72" i="3" s="1"/>
  <c r="L72" i="3"/>
  <c r="M71" i="3"/>
  <c r="O71" i="3" s="1"/>
  <c r="L71" i="3"/>
  <c r="M70" i="3"/>
  <c r="O70" i="3" s="1"/>
  <c r="L70" i="3"/>
  <c r="N69" i="3"/>
  <c r="L69" i="3"/>
  <c r="K69" i="3"/>
  <c r="J69" i="3"/>
  <c r="I69" i="3"/>
  <c r="H69" i="3"/>
  <c r="G69" i="3"/>
  <c r="F69" i="3"/>
  <c r="E69" i="3"/>
  <c r="D69" i="3"/>
  <c r="C69" i="3"/>
  <c r="M68" i="3"/>
  <c r="O68" i="3" s="1"/>
  <c r="L68" i="3"/>
  <c r="M67" i="3"/>
  <c r="O67" i="3" s="1"/>
  <c r="L67" i="3"/>
  <c r="M66" i="3"/>
  <c r="O66" i="3" s="1"/>
  <c r="L66" i="3"/>
  <c r="M65" i="3"/>
  <c r="O65" i="3" s="1"/>
  <c r="L65" i="3"/>
  <c r="M64" i="3"/>
  <c r="O64" i="3" s="1"/>
  <c r="L64" i="3"/>
  <c r="M63" i="3"/>
  <c r="O63" i="3" s="1"/>
  <c r="L63" i="3"/>
  <c r="M62" i="3"/>
  <c r="O62" i="3" s="1"/>
  <c r="L62" i="3"/>
  <c r="M61" i="3"/>
  <c r="O61" i="3" s="1"/>
  <c r="L61" i="3"/>
  <c r="M60" i="3"/>
  <c r="O60" i="3" s="1"/>
  <c r="L60" i="3"/>
  <c r="M59" i="3"/>
  <c r="O59" i="3" s="1"/>
  <c r="L59" i="3"/>
  <c r="M58" i="3"/>
  <c r="O58" i="3" s="1"/>
  <c r="L58" i="3"/>
  <c r="M57" i="3"/>
  <c r="O57" i="3" s="1"/>
  <c r="L57" i="3"/>
  <c r="M56" i="3"/>
  <c r="O56" i="3" s="1"/>
  <c r="L56" i="3"/>
  <c r="M55" i="3"/>
  <c r="O55" i="3" s="1"/>
  <c r="L55" i="3"/>
  <c r="M54" i="3"/>
  <c r="O54" i="3" s="1"/>
  <c r="L54" i="3"/>
  <c r="M53" i="3"/>
  <c r="O53" i="3" s="1"/>
  <c r="L53" i="3"/>
  <c r="M52" i="3"/>
  <c r="O52" i="3" s="1"/>
  <c r="L52" i="3"/>
  <c r="M51" i="3"/>
  <c r="O51" i="3" s="1"/>
  <c r="L51" i="3"/>
  <c r="M50" i="3"/>
  <c r="O50" i="3" s="1"/>
  <c r="L50" i="3"/>
  <c r="M49" i="3"/>
  <c r="O49" i="3" s="1"/>
  <c r="L49" i="3"/>
  <c r="M48" i="3"/>
  <c r="O48" i="3" s="1"/>
  <c r="L48" i="3"/>
  <c r="M47" i="3"/>
  <c r="O47" i="3" s="1"/>
  <c r="L47" i="3"/>
  <c r="M46" i="3"/>
  <c r="O46" i="3" s="1"/>
  <c r="L46" i="3"/>
  <c r="M45" i="3"/>
  <c r="O45" i="3" s="1"/>
  <c r="L45" i="3"/>
  <c r="M44" i="3"/>
  <c r="O44" i="3" s="1"/>
  <c r="L44" i="3"/>
  <c r="M39" i="3"/>
  <c r="O39" i="3" s="1"/>
  <c r="L39" i="3"/>
  <c r="M38" i="3"/>
  <c r="O38" i="3" s="1"/>
  <c r="L38" i="3"/>
  <c r="N37" i="3"/>
  <c r="K37" i="3"/>
  <c r="J37" i="3"/>
  <c r="I37" i="3"/>
  <c r="H37" i="3"/>
  <c r="G37" i="3"/>
  <c r="F37" i="3"/>
  <c r="E37" i="3"/>
  <c r="D37" i="3"/>
  <c r="C37" i="3"/>
  <c r="M36" i="3"/>
  <c r="O36" i="3" s="1"/>
  <c r="L36" i="3"/>
  <c r="M35" i="3"/>
  <c r="O35" i="3" s="1"/>
  <c r="L35" i="3"/>
  <c r="M34" i="3"/>
  <c r="O34" i="3" s="1"/>
  <c r="L34" i="3"/>
  <c r="M33" i="3"/>
  <c r="O33" i="3" s="1"/>
  <c r="L33" i="3"/>
  <c r="M32" i="3"/>
  <c r="O32" i="3" s="1"/>
  <c r="L32" i="3"/>
  <c r="M31" i="3"/>
  <c r="O31" i="3" s="1"/>
  <c r="L31" i="3"/>
  <c r="M30" i="3"/>
  <c r="O30" i="3" s="1"/>
  <c r="L30" i="3"/>
  <c r="M29" i="3"/>
  <c r="O29" i="3" s="1"/>
  <c r="L29" i="3"/>
  <c r="M28" i="3"/>
  <c r="O28" i="3" s="1"/>
  <c r="L28" i="3"/>
  <c r="M27" i="3"/>
  <c r="O27" i="3" s="1"/>
  <c r="L27" i="3"/>
  <c r="M26" i="3"/>
  <c r="O26" i="3" s="1"/>
  <c r="L26" i="3"/>
  <c r="M25" i="3"/>
  <c r="O25" i="3" s="1"/>
  <c r="L25" i="3"/>
  <c r="M24" i="3"/>
  <c r="O24" i="3" s="1"/>
  <c r="L24" i="3"/>
  <c r="M23" i="3"/>
  <c r="O23" i="3" s="1"/>
  <c r="L23" i="3"/>
  <c r="M22" i="3"/>
  <c r="O22" i="3" s="1"/>
  <c r="L22" i="3"/>
  <c r="M21" i="3"/>
  <c r="O21" i="3" s="1"/>
  <c r="L21" i="3"/>
  <c r="M20" i="3"/>
  <c r="O20" i="3" s="1"/>
  <c r="L20" i="3"/>
  <c r="M19" i="3"/>
  <c r="O19" i="3" s="1"/>
  <c r="L19" i="3"/>
  <c r="M18" i="3"/>
  <c r="O18" i="3" s="1"/>
  <c r="L18" i="3"/>
  <c r="M17" i="3"/>
  <c r="O17" i="3" s="1"/>
  <c r="L17" i="3"/>
  <c r="N16" i="3"/>
  <c r="K16" i="3"/>
  <c r="J16" i="3"/>
  <c r="I16" i="3"/>
  <c r="H16" i="3"/>
  <c r="G16" i="3"/>
  <c r="F16" i="3"/>
  <c r="E16" i="3"/>
  <c r="D16" i="3"/>
  <c r="L16" i="3" s="1"/>
  <c r="C16" i="3"/>
  <c r="M15" i="3"/>
  <c r="O15" i="3" s="1"/>
  <c r="L15" i="3"/>
  <c r="M14" i="3"/>
  <c r="O14" i="3" s="1"/>
  <c r="L14" i="3"/>
  <c r="N13" i="3"/>
  <c r="K13" i="3"/>
  <c r="J13" i="3"/>
  <c r="I13" i="3"/>
  <c r="H13" i="3"/>
  <c r="G13" i="3"/>
  <c r="F13" i="3"/>
  <c r="E13" i="3"/>
  <c r="D13" i="3"/>
  <c r="L13" i="3" s="1"/>
  <c r="C13" i="3"/>
  <c r="M12" i="3"/>
  <c r="O12" i="3" s="1"/>
  <c r="L12" i="3"/>
  <c r="M11" i="3"/>
  <c r="O11" i="3" s="1"/>
  <c r="L11" i="3"/>
  <c r="M10" i="3"/>
  <c r="O10" i="3" s="1"/>
  <c r="L10" i="3"/>
  <c r="M9" i="3"/>
  <c r="O9" i="3" s="1"/>
  <c r="L9" i="3"/>
  <c r="M8" i="3"/>
  <c r="O8" i="3" s="1"/>
  <c r="L8" i="3"/>
  <c r="M7" i="3"/>
  <c r="O7" i="3" s="1"/>
  <c r="L7" i="3"/>
  <c r="N6" i="3"/>
  <c r="K6" i="3"/>
  <c r="K81" i="3" s="1"/>
  <c r="J6" i="3"/>
  <c r="J81" i="3" s="1"/>
  <c r="I6" i="3"/>
  <c r="I81" i="3" s="1"/>
  <c r="H6" i="3"/>
  <c r="H81" i="3" s="1"/>
  <c r="G6" i="3"/>
  <c r="G81" i="3" s="1"/>
  <c r="F6" i="3"/>
  <c r="F81" i="3" s="1"/>
  <c r="E6" i="3"/>
  <c r="E81" i="3" s="1"/>
  <c r="D6" i="3"/>
  <c r="D81" i="3" s="1"/>
  <c r="C6" i="3"/>
  <c r="C81" i="3" s="1"/>
  <c r="L13" i="2" l="1"/>
  <c r="M16" i="2"/>
  <c r="L37" i="2"/>
  <c r="M69" i="2"/>
  <c r="O69" i="2" s="1"/>
  <c r="L77" i="2"/>
  <c r="M37" i="2"/>
  <c r="O37" i="2" s="1"/>
  <c r="C77" i="2"/>
  <c r="M77" i="2" s="1"/>
  <c r="O77" i="2" s="1"/>
  <c r="O16" i="2"/>
  <c r="M13" i="3"/>
  <c r="O13" i="3" s="1"/>
  <c r="M16" i="3"/>
  <c r="M69" i="3"/>
  <c r="L81" i="3"/>
  <c r="L37" i="3"/>
  <c r="M37" i="3"/>
  <c r="O37" i="3" s="1"/>
  <c r="O69" i="3"/>
  <c r="N81" i="3"/>
  <c r="O16" i="3"/>
  <c r="M6" i="2"/>
  <c r="O6" i="2" s="1"/>
  <c r="L6" i="2"/>
  <c r="M81" i="3"/>
  <c r="M6" i="3"/>
  <c r="O6" i="3" s="1"/>
  <c r="L6" i="3"/>
  <c r="C6" i="48"/>
  <c r="N69" i="43"/>
  <c r="K69" i="43"/>
  <c r="J69" i="43"/>
  <c r="I69" i="43"/>
  <c r="H69" i="43"/>
  <c r="G69" i="43"/>
  <c r="F69" i="43"/>
  <c r="E69" i="43"/>
  <c r="D69" i="43"/>
  <c r="M79" i="43"/>
  <c r="O79" i="43" s="1"/>
  <c r="L79" i="43"/>
  <c r="M78" i="43"/>
  <c r="O78" i="43" s="1"/>
  <c r="L78" i="43"/>
  <c r="M77" i="43"/>
  <c r="O77" i="43" s="1"/>
  <c r="L77" i="43"/>
  <c r="M76" i="43"/>
  <c r="O76" i="43" s="1"/>
  <c r="L76" i="43"/>
  <c r="L75" i="43"/>
  <c r="J16" i="43"/>
  <c r="I37" i="43"/>
  <c r="F15" i="121"/>
  <c r="F14" i="121"/>
  <c r="F13" i="121"/>
  <c r="F12" i="121"/>
  <c r="F11" i="121"/>
  <c r="F10" i="121"/>
  <c r="F9" i="121"/>
  <c r="F8" i="121"/>
  <c r="F7" i="121"/>
  <c r="F15" i="119"/>
  <c r="F14" i="119"/>
  <c r="F13" i="119"/>
  <c r="F12" i="119"/>
  <c r="F11" i="119"/>
  <c r="F10" i="119"/>
  <c r="F9" i="119"/>
  <c r="F8" i="119"/>
  <c r="F7" i="119"/>
  <c r="F8" i="118"/>
  <c r="F15" i="118"/>
  <c r="F14" i="118"/>
  <c r="F13" i="118"/>
  <c r="F12" i="118"/>
  <c r="F11" i="118"/>
  <c r="F10" i="118"/>
  <c r="F9" i="118"/>
  <c r="F7" i="118"/>
  <c r="F15" i="117"/>
  <c r="F14" i="117"/>
  <c r="F13" i="117"/>
  <c r="F12" i="117"/>
  <c r="F11" i="117"/>
  <c r="F10" i="117"/>
  <c r="F9" i="117"/>
  <c r="F8" i="117"/>
  <c r="F7" i="117"/>
  <c r="N69" i="41"/>
  <c r="L76" i="41"/>
  <c r="M76" i="41"/>
  <c r="O76" i="41" s="1"/>
  <c r="L77" i="41"/>
  <c r="M77" i="41"/>
  <c r="O77" i="41" s="1"/>
  <c r="L78" i="41"/>
  <c r="M78" i="41"/>
  <c r="O78" i="41" s="1"/>
  <c r="L79" i="41"/>
  <c r="M79" i="41"/>
  <c r="O79" i="41" s="1"/>
  <c r="K69" i="41"/>
  <c r="J69" i="41"/>
  <c r="I69" i="41"/>
  <c r="H69" i="41"/>
  <c r="G69" i="41"/>
  <c r="F69" i="41"/>
  <c r="E69" i="41"/>
  <c r="D69" i="41"/>
  <c r="E37" i="116"/>
  <c r="F37" i="116"/>
  <c r="G37" i="116"/>
  <c r="H37" i="116"/>
  <c r="I37" i="116"/>
  <c r="J37" i="116"/>
  <c r="K37" i="116"/>
  <c r="L37" i="116"/>
  <c r="M37" i="116"/>
  <c r="N37" i="116"/>
  <c r="O37" i="116"/>
  <c r="D37" i="116"/>
  <c r="E35" i="121"/>
  <c r="F35" i="121"/>
  <c r="G35" i="121"/>
  <c r="H35" i="121"/>
  <c r="I35" i="121"/>
  <c r="J35" i="121"/>
  <c r="K35" i="121"/>
  <c r="L35" i="121"/>
  <c r="M35" i="121"/>
  <c r="N35" i="121"/>
  <c r="O35" i="121"/>
  <c r="D35" i="121"/>
  <c r="E35" i="119"/>
  <c r="F35" i="119"/>
  <c r="G35" i="119"/>
  <c r="H35" i="119"/>
  <c r="I35" i="119"/>
  <c r="J35" i="119"/>
  <c r="K35" i="119"/>
  <c r="L35" i="119"/>
  <c r="M35" i="119"/>
  <c r="N35" i="119"/>
  <c r="O35" i="119"/>
  <c r="D35" i="119"/>
  <c r="E35" i="118"/>
  <c r="F35" i="118"/>
  <c r="G35" i="118"/>
  <c r="H35" i="118"/>
  <c r="I35" i="118"/>
  <c r="J35" i="118"/>
  <c r="K35" i="118"/>
  <c r="L35" i="118"/>
  <c r="M35" i="118"/>
  <c r="N35" i="118"/>
  <c r="O35" i="118"/>
  <c r="D35" i="118"/>
  <c r="E35" i="117"/>
  <c r="F35" i="117"/>
  <c r="G35" i="117"/>
  <c r="H35" i="117"/>
  <c r="I35" i="117"/>
  <c r="J35" i="117"/>
  <c r="K35" i="117"/>
  <c r="L35" i="117"/>
  <c r="M35" i="117"/>
  <c r="N35" i="117"/>
  <c r="O35" i="117"/>
  <c r="D35" i="117"/>
  <c r="E35" i="115"/>
  <c r="F35" i="115"/>
  <c r="G35" i="115"/>
  <c r="H35" i="115"/>
  <c r="I35" i="115"/>
  <c r="J35" i="115"/>
  <c r="K35" i="115"/>
  <c r="L35" i="115"/>
  <c r="M35" i="115"/>
  <c r="N35" i="115"/>
  <c r="O35" i="115"/>
  <c r="D35" i="115"/>
  <c r="E35" i="114"/>
  <c r="F35" i="114"/>
  <c r="G35" i="114"/>
  <c r="H35" i="114"/>
  <c r="I35" i="114"/>
  <c r="J35" i="114"/>
  <c r="K35" i="114"/>
  <c r="L35" i="114"/>
  <c r="M35" i="114"/>
  <c r="N35" i="114"/>
  <c r="O35" i="114"/>
  <c r="D35" i="114"/>
  <c r="E35" i="113"/>
  <c r="F35" i="113"/>
  <c r="G35" i="113"/>
  <c r="H35" i="113"/>
  <c r="I35" i="113"/>
  <c r="J35" i="113"/>
  <c r="K35" i="113"/>
  <c r="L35" i="113"/>
  <c r="M35" i="113"/>
  <c r="N35" i="113"/>
  <c r="O35" i="113"/>
  <c r="D35" i="113"/>
  <c r="E35" i="112"/>
  <c r="F35" i="112"/>
  <c r="G35" i="112"/>
  <c r="H35" i="112"/>
  <c r="I35" i="112"/>
  <c r="J35" i="112"/>
  <c r="K35" i="112"/>
  <c r="L35" i="112"/>
  <c r="M35" i="112"/>
  <c r="N35" i="112"/>
  <c r="O35" i="112"/>
  <c r="D35" i="112"/>
  <c r="E35" i="111"/>
  <c r="F35" i="111"/>
  <c r="G35" i="111"/>
  <c r="H35" i="111"/>
  <c r="I35" i="111"/>
  <c r="J35" i="111"/>
  <c r="K35" i="111"/>
  <c r="L35" i="111"/>
  <c r="M35" i="111"/>
  <c r="N35" i="111"/>
  <c r="O35" i="111"/>
  <c r="D35" i="111"/>
  <c r="E35" i="110"/>
  <c r="F35" i="110"/>
  <c r="G35" i="110"/>
  <c r="H35" i="110"/>
  <c r="I35" i="110"/>
  <c r="J35" i="110"/>
  <c r="K35" i="110"/>
  <c r="L35" i="110"/>
  <c r="M35" i="110"/>
  <c r="N35" i="110"/>
  <c r="O35" i="110"/>
  <c r="D35" i="110"/>
  <c r="E35" i="109"/>
  <c r="F35" i="109"/>
  <c r="G35" i="109"/>
  <c r="H35" i="109"/>
  <c r="I35" i="109"/>
  <c r="J35" i="109"/>
  <c r="K35" i="109"/>
  <c r="L35" i="109"/>
  <c r="M35" i="109"/>
  <c r="N35" i="109"/>
  <c r="O35" i="109"/>
  <c r="D35" i="109"/>
  <c r="E37" i="108"/>
  <c r="F37" i="108"/>
  <c r="G37" i="108"/>
  <c r="H37" i="108"/>
  <c r="I37" i="108"/>
  <c r="J37" i="108"/>
  <c r="K37" i="108"/>
  <c r="L37" i="108"/>
  <c r="M37" i="108"/>
  <c r="N37" i="108"/>
  <c r="O37" i="108"/>
  <c r="D37" i="108"/>
  <c r="E35" i="106"/>
  <c r="F35" i="106"/>
  <c r="G35" i="106"/>
  <c r="H35" i="106"/>
  <c r="I35" i="106"/>
  <c r="J35" i="106"/>
  <c r="K35" i="106"/>
  <c r="L35" i="106"/>
  <c r="M35" i="106"/>
  <c r="N35" i="106"/>
  <c r="O35" i="106"/>
  <c r="D35" i="106"/>
  <c r="E35" i="105"/>
  <c r="F35" i="105"/>
  <c r="G35" i="105"/>
  <c r="H35" i="105"/>
  <c r="I35" i="105"/>
  <c r="J35" i="105"/>
  <c r="K35" i="105"/>
  <c r="L35" i="105"/>
  <c r="M35" i="105"/>
  <c r="N35" i="105"/>
  <c r="O35" i="105"/>
  <c r="D35" i="105"/>
  <c r="E35" i="104"/>
  <c r="F35" i="104"/>
  <c r="G35" i="104"/>
  <c r="H35" i="104"/>
  <c r="I35" i="104"/>
  <c r="J35" i="104"/>
  <c r="K35" i="104"/>
  <c r="L35" i="104"/>
  <c r="M35" i="104"/>
  <c r="N35" i="104"/>
  <c r="O35" i="104"/>
  <c r="D35" i="104"/>
  <c r="E35" i="103"/>
  <c r="F35" i="103"/>
  <c r="G35" i="103"/>
  <c r="H35" i="103"/>
  <c r="I35" i="103"/>
  <c r="J35" i="103"/>
  <c r="K35" i="103"/>
  <c r="L35" i="103"/>
  <c r="M35" i="103"/>
  <c r="N35" i="103"/>
  <c r="O35" i="103"/>
  <c r="D35" i="103"/>
  <c r="E35" i="102"/>
  <c r="F35" i="102"/>
  <c r="G35" i="102"/>
  <c r="H35" i="102"/>
  <c r="I35" i="102"/>
  <c r="J35" i="102"/>
  <c r="K35" i="102"/>
  <c r="L35" i="102"/>
  <c r="M35" i="102"/>
  <c r="N35" i="102"/>
  <c r="O35" i="102"/>
  <c r="D35" i="102"/>
  <c r="E35" i="101"/>
  <c r="F35" i="101"/>
  <c r="G35" i="101"/>
  <c r="H35" i="101"/>
  <c r="I35" i="101"/>
  <c r="J35" i="101"/>
  <c r="K35" i="101"/>
  <c r="L35" i="101"/>
  <c r="M35" i="101"/>
  <c r="N35" i="101"/>
  <c r="O35" i="101"/>
  <c r="D35" i="101"/>
  <c r="E35" i="100"/>
  <c r="F35" i="100"/>
  <c r="G35" i="100"/>
  <c r="H35" i="100"/>
  <c r="I35" i="100"/>
  <c r="J35" i="100"/>
  <c r="K35" i="100"/>
  <c r="L35" i="100"/>
  <c r="M35" i="100"/>
  <c r="N35" i="100"/>
  <c r="O35" i="100"/>
  <c r="D35" i="100"/>
  <c r="E35" i="99"/>
  <c r="F35" i="99"/>
  <c r="G35" i="99"/>
  <c r="H35" i="99"/>
  <c r="I35" i="99"/>
  <c r="J35" i="99"/>
  <c r="K35" i="99"/>
  <c r="L35" i="99"/>
  <c r="M35" i="99"/>
  <c r="N35" i="99"/>
  <c r="O35" i="99"/>
  <c r="D35" i="99"/>
  <c r="E35" i="98"/>
  <c r="F35" i="98"/>
  <c r="G35" i="98"/>
  <c r="H35" i="98"/>
  <c r="I35" i="98"/>
  <c r="J35" i="98"/>
  <c r="K35" i="98"/>
  <c r="L35" i="98"/>
  <c r="M35" i="98"/>
  <c r="N35" i="98"/>
  <c r="O35" i="98"/>
  <c r="D35" i="98"/>
  <c r="E35" i="97"/>
  <c r="F35" i="97"/>
  <c r="G35" i="97"/>
  <c r="H35" i="97"/>
  <c r="I35" i="97"/>
  <c r="J35" i="97"/>
  <c r="K35" i="97"/>
  <c r="L35" i="97"/>
  <c r="M35" i="97"/>
  <c r="N35" i="97"/>
  <c r="O35" i="97"/>
  <c r="D35" i="97"/>
  <c r="E35" i="96"/>
  <c r="F35" i="96"/>
  <c r="G35" i="96"/>
  <c r="H35" i="96"/>
  <c r="I35" i="96"/>
  <c r="J35" i="96"/>
  <c r="K35" i="96"/>
  <c r="L35" i="96"/>
  <c r="M35" i="96"/>
  <c r="N35" i="96"/>
  <c r="O35" i="96"/>
  <c r="D35" i="96"/>
  <c r="E35" i="95"/>
  <c r="F35" i="95"/>
  <c r="G35" i="95"/>
  <c r="H35" i="95"/>
  <c r="I35" i="95"/>
  <c r="J35" i="95"/>
  <c r="K35" i="95"/>
  <c r="L35" i="95"/>
  <c r="M35" i="95"/>
  <c r="N35" i="95"/>
  <c r="O35" i="95"/>
  <c r="D35" i="95"/>
  <c r="E35" i="94"/>
  <c r="F35" i="94"/>
  <c r="G35" i="94"/>
  <c r="H35" i="94"/>
  <c r="I35" i="94"/>
  <c r="J35" i="94"/>
  <c r="K35" i="94"/>
  <c r="L35" i="94"/>
  <c r="M35" i="94"/>
  <c r="N35" i="94"/>
  <c r="O35" i="94"/>
  <c r="D35" i="94"/>
  <c r="E35" i="93"/>
  <c r="F35" i="93"/>
  <c r="G35" i="93"/>
  <c r="H35" i="93"/>
  <c r="I35" i="93"/>
  <c r="J35" i="93"/>
  <c r="K35" i="93"/>
  <c r="L35" i="93"/>
  <c r="M35" i="93"/>
  <c r="N35" i="93"/>
  <c r="O35" i="93"/>
  <c r="D35" i="93"/>
  <c r="E35" i="92"/>
  <c r="F35" i="92"/>
  <c r="G35" i="92"/>
  <c r="H35" i="92"/>
  <c r="I35" i="92"/>
  <c r="J35" i="92"/>
  <c r="K35" i="92"/>
  <c r="L35" i="92"/>
  <c r="M35" i="92"/>
  <c r="N35" i="92"/>
  <c r="O35" i="92"/>
  <c r="D35" i="92"/>
  <c r="E35" i="91"/>
  <c r="F35" i="91"/>
  <c r="G35" i="91"/>
  <c r="H35" i="91"/>
  <c r="I35" i="91"/>
  <c r="J35" i="91"/>
  <c r="K35" i="91"/>
  <c r="L35" i="91"/>
  <c r="M35" i="91"/>
  <c r="N35" i="91"/>
  <c r="O35" i="91"/>
  <c r="D35" i="91"/>
  <c r="E35" i="90"/>
  <c r="F35" i="90"/>
  <c r="G35" i="90"/>
  <c r="H35" i="90"/>
  <c r="I35" i="90"/>
  <c r="J35" i="90"/>
  <c r="K35" i="90"/>
  <c r="L35" i="90"/>
  <c r="M35" i="90"/>
  <c r="N35" i="90"/>
  <c r="O35" i="90"/>
  <c r="D35" i="90"/>
  <c r="E35" i="89"/>
  <c r="F35" i="89"/>
  <c r="G35" i="89"/>
  <c r="H35" i="89"/>
  <c r="I35" i="89"/>
  <c r="J35" i="89"/>
  <c r="K35" i="89"/>
  <c r="L35" i="89"/>
  <c r="M35" i="89"/>
  <c r="N35" i="89"/>
  <c r="O35" i="89"/>
  <c r="D35" i="89"/>
  <c r="E35" i="88"/>
  <c r="F35" i="88"/>
  <c r="G35" i="88"/>
  <c r="H35" i="88"/>
  <c r="I35" i="88"/>
  <c r="J35" i="88"/>
  <c r="K35" i="88"/>
  <c r="L35" i="88"/>
  <c r="M35" i="88"/>
  <c r="N35" i="88"/>
  <c r="O35" i="88"/>
  <c r="D35" i="88"/>
  <c r="E35" i="87"/>
  <c r="F35" i="87"/>
  <c r="G35" i="87"/>
  <c r="H35" i="87"/>
  <c r="I35" i="87"/>
  <c r="J35" i="87"/>
  <c r="K35" i="87"/>
  <c r="L35" i="87"/>
  <c r="M35" i="87"/>
  <c r="N35" i="87"/>
  <c r="O35" i="87"/>
  <c r="D35" i="87"/>
  <c r="E35" i="86"/>
  <c r="F35" i="86"/>
  <c r="G35" i="86"/>
  <c r="H35" i="86"/>
  <c r="I35" i="86"/>
  <c r="J35" i="86"/>
  <c r="K35" i="86"/>
  <c r="L35" i="86"/>
  <c r="M35" i="86"/>
  <c r="N35" i="86"/>
  <c r="O35" i="86"/>
  <c r="D35" i="86"/>
  <c r="E35" i="85"/>
  <c r="F35" i="85"/>
  <c r="G35" i="85"/>
  <c r="H35" i="85"/>
  <c r="I35" i="85"/>
  <c r="J35" i="85"/>
  <c r="K35" i="85"/>
  <c r="L35" i="85"/>
  <c r="M35" i="85"/>
  <c r="N35" i="85"/>
  <c r="O35" i="85"/>
  <c r="D35" i="85"/>
  <c r="D35" i="84"/>
  <c r="E35" i="84"/>
  <c r="F35" i="84"/>
  <c r="G35" i="84"/>
  <c r="H35" i="84"/>
  <c r="I35" i="84"/>
  <c r="J35" i="84"/>
  <c r="K35" i="84"/>
  <c r="L35" i="84"/>
  <c r="M35" i="84"/>
  <c r="N35" i="84"/>
  <c r="O35" i="84"/>
  <c r="E35" i="83"/>
  <c r="F35" i="83"/>
  <c r="G35" i="83"/>
  <c r="H35" i="83"/>
  <c r="I35" i="83"/>
  <c r="J35" i="83"/>
  <c r="K35" i="83"/>
  <c r="L35" i="83"/>
  <c r="M35" i="83"/>
  <c r="N35" i="83"/>
  <c r="O35" i="83"/>
  <c r="D35" i="83"/>
  <c r="E37" i="80"/>
  <c r="F37" i="80"/>
  <c r="G37" i="80"/>
  <c r="H37" i="80"/>
  <c r="I37" i="80"/>
  <c r="J37" i="80"/>
  <c r="K37" i="80"/>
  <c r="L37" i="80"/>
  <c r="M37" i="80"/>
  <c r="N37" i="80"/>
  <c r="O37" i="80"/>
  <c r="D37" i="80"/>
  <c r="E35" i="79"/>
  <c r="F35" i="79"/>
  <c r="G35" i="79"/>
  <c r="H35" i="79"/>
  <c r="I35" i="79"/>
  <c r="J35" i="79"/>
  <c r="K35" i="79"/>
  <c r="L35" i="79"/>
  <c r="M35" i="79"/>
  <c r="N35" i="79"/>
  <c r="O35" i="79"/>
  <c r="D35" i="79"/>
  <c r="E35" i="78"/>
  <c r="F35" i="78"/>
  <c r="G35" i="78"/>
  <c r="H35" i="78"/>
  <c r="I35" i="78"/>
  <c r="J35" i="78"/>
  <c r="K35" i="78"/>
  <c r="L35" i="78"/>
  <c r="M35" i="78"/>
  <c r="N35" i="78"/>
  <c r="O35" i="78"/>
  <c r="D35" i="78"/>
  <c r="E35" i="77"/>
  <c r="F35" i="77"/>
  <c r="G35" i="77"/>
  <c r="H35" i="77"/>
  <c r="I35" i="77"/>
  <c r="J35" i="77"/>
  <c r="K35" i="77"/>
  <c r="L35" i="77"/>
  <c r="M35" i="77"/>
  <c r="N35" i="77"/>
  <c r="O35" i="77"/>
  <c r="D35" i="77"/>
  <c r="E35" i="76"/>
  <c r="F35" i="76"/>
  <c r="G35" i="76"/>
  <c r="H35" i="76"/>
  <c r="I35" i="76"/>
  <c r="J35" i="76"/>
  <c r="K35" i="76"/>
  <c r="L35" i="76"/>
  <c r="M35" i="76"/>
  <c r="N35" i="76"/>
  <c r="O35" i="76"/>
  <c r="D35" i="76"/>
  <c r="E35" i="75"/>
  <c r="F35" i="75"/>
  <c r="G35" i="75"/>
  <c r="H35" i="75"/>
  <c r="I35" i="75"/>
  <c r="J35" i="75"/>
  <c r="K35" i="75"/>
  <c r="L35" i="75"/>
  <c r="M35" i="75"/>
  <c r="N35" i="75"/>
  <c r="O35" i="75"/>
  <c r="D35" i="75"/>
  <c r="E35" i="74"/>
  <c r="F35" i="74"/>
  <c r="G35" i="74"/>
  <c r="H35" i="74"/>
  <c r="I35" i="74"/>
  <c r="J35" i="74"/>
  <c r="K35" i="74"/>
  <c r="L35" i="74"/>
  <c r="M35" i="74"/>
  <c r="N35" i="74"/>
  <c r="O35" i="74"/>
  <c r="D35" i="74"/>
  <c r="E35" i="73"/>
  <c r="F35" i="73"/>
  <c r="G35" i="73"/>
  <c r="H35" i="73"/>
  <c r="I35" i="73"/>
  <c r="J35" i="73"/>
  <c r="K35" i="73"/>
  <c r="L35" i="73"/>
  <c r="M35" i="73"/>
  <c r="N35" i="73"/>
  <c r="O35" i="73"/>
  <c r="D35" i="73"/>
  <c r="E35" i="72"/>
  <c r="F35" i="72"/>
  <c r="G35" i="72"/>
  <c r="H35" i="72"/>
  <c r="I35" i="72"/>
  <c r="J35" i="72"/>
  <c r="K35" i="72"/>
  <c r="L35" i="72"/>
  <c r="M35" i="72"/>
  <c r="N35" i="72"/>
  <c r="O35" i="72"/>
  <c r="D35" i="72"/>
  <c r="E35" i="71"/>
  <c r="F35" i="71"/>
  <c r="G35" i="71"/>
  <c r="H35" i="71"/>
  <c r="I35" i="71"/>
  <c r="J35" i="71"/>
  <c r="K35" i="71"/>
  <c r="L35" i="71"/>
  <c r="M35" i="71"/>
  <c r="N35" i="71"/>
  <c r="O35" i="71"/>
  <c r="D35" i="71"/>
  <c r="E35" i="70"/>
  <c r="F35" i="70"/>
  <c r="G35" i="70"/>
  <c r="H35" i="70"/>
  <c r="I35" i="70"/>
  <c r="J35" i="70"/>
  <c r="K35" i="70"/>
  <c r="L35" i="70"/>
  <c r="M35" i="70"/>
  <c r="N35" i="70"/>
  <c r="O35" i="70"/>
  <c r="D35" i="70"/>
  <c r="E35" i="69"/>
  <c r="F35" i="69"/>
  <c r="G35" i="69"/>
  <c r="H35" i="69"/>
  <c r="I35" i="69"/>
  <c r="J35" i="69"/>
  <c r="K35" i="69"/>
  <c r="L35" i="69"/>
  <c r="M35" i="69"/>
  <c r="N35" i="69"/>
  <c r="O35" i="69"/>
  <c r="D35" i="69"/>
  <c r="E35" i="68"/>
  <c r="F35" i="68"/>
  <c r="G35" i="68"/>
  <c r="H35" i="68"/>
  <c r="I35" i="68"/>
  <c r="J35" i="68"/>
  <c r="K35" i="68"/>
  <c r="L35" i="68"/>
  <c r="M35" i="68"/>
  <c r="N35" i="68"/>
  <c r="O35" i="68"/>
  <c r="D35" i="68"/>
  <c r="D35" i="67"/>
  <c r="E35" i="67"/>
  <c r="F35" i="67"/>
  <c r="G35" i="67"/>
  <c r="H35" i="67"/>
  <c r="I35" i="67"/>
  <c r="J35" i="67"/>
  <c r="K35" i="67"/>
  <c r="L35" i="67"/>
  <c r="M35" i="67"/>
  <c r="N35" i="67"/>
  <c r="O35" i="67"/>
  <c r="E35" i="66"/>
  <c r="F35" i="66"/>
  <c r="G35" i="66"/>
  <c r="H35" i="66"/>
  <c r="I35" i="66"/>
  <c r="J35" i="66"/>
  <c r="K35" i="66"/>
  <c r="L35" i="66"/>
  <c r="M35" i="66"/>
  <c r="N35" i="66"/>
  <c r="O35" i="66"/>
  <c r="D35" i="66"/>
  <c r="E35" i="65"/>
  <c r="F35" i="65"/>
  <c r="G35" i="65"/>
  <c r="H35" i="65"/>
  <c r="I35" i="65"/>
  <c r="J35" i="65"/>
  <c r="K35" i="65"/>
  <c r="L35" i="65"/>
  <c r="M35" i="65"/>
  <c r="N35" i="65"/>
  <c r="O35" i="65"/>
  <c r="D35" i="65"/>
  <c r="E35" i="64"/>
  <c r="F35" i="64"/>
  <c r="G35" i="64"/>
  <c r="H35" i="64"/>
  <c r="I35" i="64"/>
  <c r="J35" i="64"/>
  <c r="K35" i="64"/>
  <c r="L35" i="64"/>
  <c r="M35" i="64"/>
  <c r="N35" i="64"/>
  <c r="O35" i="64"/>
  <c r="D35" i="64"/>
  <c r="E35" i="63"/>
  <c r="F35" i="63"/>
  <c r="G35" i="63"/>
  <c r="H35" i="63"/>
  <c r="I35" i="63"/>
  <c r="J35" i="63"/>
  <c r="K35" i="63"/>
  <c r="L35" i="63"/>
  <c r="M35" i="63"/>
  <c r="N35" i="63"/>
  <c r="O35" i="63"/>
  <c r="D35" i="63"/>
  <c r="E35" i="62"/>
  <c r="F35" i="62"/>
  <c r="G35" i="62"/>
  <c r="H35" i="62"/>
  <c r="I35" i="62"/>
  <c r="J35" i="62"/>
  <c r="K35" i="62"/>
  <c r="L35" i="62"/>
  <c r="M35" i="62"/>
  <c r="N35" i="62"/>
  <c r="O35" i="62"/>
  <c r="D35" i="62"/>
  <c r="E35" i="61"/>
  <c r="F35" i="61"/>
  <c r="G35" i="61"/>
  <c r="H35" i="61"/>
  <c r="I35" i="61"/>
  <c r="J35" i="61"/>
  <c r="K35" i="61"/>
  <c r="L35" i="61"/>
  <c r="M35" i="61"/>
  <c r="N35" i="61"/>
  <c r="O35" i="61"/>
  <c r="D35" i="61"/>
  <c r="E35" i="60"/>
  <c r="F35" i="60"/>
  <c r="G35" i="60"/>
  <c r="H35" i="60"/>
  <c r="I35" i="60"/>
  <c r="J35" i="60"/>
  <c r="K35" i="60"/>
  <c r="L35" i="60"/>
  <c r="M35" i="60"/>
  <c r="N35" i="60"/>
  <c r="O35" i="60"/>
  <c r="D35" i="60"/>
  <c r="E35" i="58"/>
  <c r="F35" i="58"/>
  <c r="G35" i="58"/>
  <c r="H35" i="58"/>
  <c r="I35" i="58"/>
  <c r="J35" i="58"/>
  <c r="K35" i="58"/>
  <c r="L35" i="58"/>
  <c r="M35" i="58"/>
  <c r="N35" i="58"/>
  <c r="O35" i="58"/>
  <c r="D35" i="58"/>
  <c r="E35" i="57"/>
  <c r="F35" i="57"/>
  <c r="G35" i="57"/>
  <c r="H35" i="57"/>
  <c r="I35" i="57"/>
  <c r="J35" i="57"/>
  <c r="K35" i="57"/>
  <c r="L35" i="57"/>
  <c r="M35" i="57"/>
  <c r="N35" i="57"/>
  <c r="O35" i="57"/>
  <c r="D35" i="57"/>
  <c r="E35" i="55"/>
  <c r="F35" i="55"/>
  <c r="G35" i="55"/>
  <c r="H35" i="55"/>
  <c r="I35" i="55"/>
  <c r="J35" i="55"/>
  <c r="K35" i="55"/>
  <c r="L35" i="55"/>
  <c r="M35" i="55"/>
  <c r="N35" i="55"/>
  <c r="O35" i="55"/>
  <c r="D35" i="55"/>
  <c r="E35" i="54"/>
  <c r="F35" i="54"/>
  <c r="G35" i="54"/>
  <c r="H35" i="54"/>
  <c r="I35" i="54"/>
  <c r="J35" i="54"/>
  <c r="K35" i="54"/>
  <c r="L35" i="54"/>
  <c r="M35" i="54"/>
  <c r="N35" i="54"/>
  <c r="O35" i="54"/>
  <c r="D35" i="54"/>
  <c r="E35" i="53"/>
  <c r="F35" i="53"/>
  <c r="G35" i="53"/>
  <c r="H35" i="53"/>
  <c r="I35" i="53"/>
  <c r="J35" i="53"/>
  <c r="K35" i="53"/>
  <c r="L35" i="53"/>
  <c r="M35" i="53"/>
  <c r="N35" i="53"/>
  <c r="O35" i="53"/>
  <c r="D35" i="53"/>
  <c r="E35" i="52"/>
  <c r="F35" i="52"/>
  <c r="G35" i="52"/>
  <c r="H35" i="52"/>
  <c r="I35" i="52"/>
  <c r="J35" i="52"/>
  <c r="K35" i="52"/>
  <c r="L35" i="52"/>
  <c r="M35" i="52"/>
  <c r="N35" i="52"/>
  <c r="O35" i="52"/>
  <c r="D35" i="52"/>
  <c r="E35" i="51"/>
  <c r="F35" i="51"/>
  <c r="G35" i="51"/>
  <c r="H35" i="51"/>
  <c r="I35" i="51"/>
  <c r="J35" i="51"/>
  <c r="K35" i="51"/>
  <c r="L35" i="51"/>
  <c r="M35" i="51"/>
  <c r="N35" i="51"/>
  <c r="O35" i="51"/>
  <c r="D35" i="51"/>
  <c r="P37" i="116"/>
  <c r="P35" i="121"/>
  <c r="P35" i="119"/>
  <c r="P35" i="118"/>
  <c r="P35" i="117"/>
  <c r="P35" i="115"/>
  <c r="P35" i="114"/>
  <c r="P35" i="113"/>
  <c r="P35" i="112"/>
  <c r="P35" i="111"/>
  <c r="P35" i="110"/>
  <c r="P35" i="109"/>
  <c r="P37" i="108"/>
  <c r="P35" i="106"/>
  <c r="P35" i="105"/>
  <c r="P35" i="104"/>
  <c r="P35" i="103"/>
  <c r="P35" i="102"/>
  <c r="P35" i="101"/>
  <c r="P35" i="100"/>
  <c r="P35" i="99"/>
  <c r="P35" i="98"/>
  <c r="P35" i="97"/>
  <c r="P35" i="96"/>
  <c r="P35" i="95"/>
  <c r="P35" i="94"/>
  <c r="P35" i="93"/>
  <c r="P35" i="92"/>
  <c r="P35" i="91"/>
  <c r="P35" i="90"/>
  <c r="P35" i="89"/>
  <c r="P35" i="88"/>
  <c r="P35" i="87"/>
  <c r="P35" i="86"/>
  <c r="P35" i="85"/>
  <c r="P35" i="84"/>
  <c r="P35" i="83"/>
  <c r="P37" i="80"/>
  <c r="P35" i="79"/>
  <c r="P32" i="79"/>
  <c r="P29" i="79"/>
  <c r="P35" i="78"/>
  <c r="P35" i="77"/>
  <c r="P35" i="76"/>
  <c r="P35" i="75"/>
  <c r="P35" i="74"/>
  <c r="P35" i="73"/>
  <c r="P35" i="72"/>
  <c r="P35" i="71"/>
  <c r="P35" i="70"/>
  <c r="P35" i="69"/>
  <c r="P35" i="68"/>
  <c r="P35" i="67"/>
  <c r="P35" i="66"/>
  <c r="P35" i="65"/>
  <c r="P35" i="64"/>
  <c r="P32" i="64"/>
  <c r="P29" i="64"/>
  <c r="P35" i="63"/>
  <c r="P35" i="62"/>
  <c r="P35" i="61"/>
  <c r="P35" i="60"/>
  <c r="P35" i="58"/>
  <c r="P35" i="57"/>
  <c r="P35" i="55"/>
  <c r="P35" i="54"/>
  <c r="P35" i="53"/>
  <c r="P35" i="52"/>
  <c r="P35" i="51"/>
  <c r="E35" i="50"/>
  <c r="F35" i="50"/>
  <c r="G35" i="50"/>
  <c r="H35" i="50"/>
  <c r="I35" i="50"/>
  <c r="J35" i="50"/>
  <c r="K35" i="50"/>
  <c r="L35" i="50"/>
  <c r="M35" i="50"/>
  <c r="N35" i="50"/>
  <c r="O35" i="50"/>
  <c r="D35" i="50"/>
  <c r="P35" i="50" s="1"/>
  <c r="O35" i="59"/>
  <c r="N35" i="59"/>
  <c r="M35" i="59"/>
  <c r="L35" i="59"/>
  <c r="K35" i="59"/>
  <c r="J35" i="59"/>
  <c r="I35" i="59"/>
  <c r="H35" i="59"/>
  <c r="G35" i="59"/>
  <c r="E35" i="59"/>
  <c r="D35" i="59"/>
  <c r="O35" i="56"/>
  <c r="N35" i="56"/>
  <c r="M35" i="56"/>
  <c r="L35" i="56"/>
  <c r="K35" i="56"/>
  <c r="J35" i="56"/>
  <c r="I35" i="56"/>
  <c r="H35" i="56"/>
  <c r="G35" i="56"/>
  <c r="F35" i="56"/>
  <c r="E35" i="56"/>
  <c r="D35" i="56"/>
  <c r="O35" i="1"/>
  <c r="M35" i="1"/>
  <c r="K35" i="1"/>
  <c r="I35" i="1"/>
  <c r="G35" i="1"/>
  <c r="E35" i="1"/>
  <c r="D35" i="1"/>
  <c r="P34" i="116"/>
  <c r="P31" i="116"/>
  <c r="P32" i="115"/>
  <c r="P29" i="115"/>
  <c r="P32" i="114"/>
  <c r="P32" i="113"/>
  <c r="P32" i="112"/>
  <c r="P29" i="112"/>
  <c r="P32" i="111"/>
  <c r="P29" i="111"/>
  <c r="P32" i="110"/>
  <c r="P29" i="110"/>
  <c r="P32" i="109"/>
  <c r="P29" i="109"/>
  <c r="P34" i="108"/>
  <c r="P31" i="108"/>
  <c r="P32" i="105"/>
  <c r="P29" i="105"/>
  <c r="P32" i="104"/>
  <c r="P29" i="104"/>
  <c r="P32" i="103"/>
  <c r="P29" i="103"/>
  <c r="P32" i="102"/>
  <c r="P29" i="102"/>
  <c r="P32" i="101"/>
  <c r="P29" i="101"/>
  <c r="P32" i="100"/>
  <c r="P29" i="100"/>
  <c r="P32" i="99"/>
  <c r="P29" i="99"/>
  <c r="P32" i="98"/>
  <c r="P29" i="98"/>
  <c r="P32" i="97"/>
  <c r="P29" i="97"/>
  <c r="P32" i="96"/>
  <c r="P29" i="96"/>
  <c r="P32" i="95"/>
  <c r="P29" i="95"/>
  <c r="P32" i="94"/>
  <c r="P29" i="94"/>
  <c r="P32" i="93"/>
  <c r="P29" i="93"/>
  <c r="P32" i="92"/>
  <c r="P29" i="92"/>
  <c r="P32" i="91"/>
  <c r="P29" i="91"/>
  <c r="P32" i="90"/>
  <c r="P29" i="90"/>
  <c r="P32" i="89"/>
  <c r="P29" i="89"/>
  <c r="P32" i="88"/>
  <c r="P29" i="88"/>
  <c r="P32" i="87"/>
  <c r="P29" i="87"/>
  <c r="P32" i="86"/>
  <c r="P29" i="86"/>
  <c r="P32" i="85"/>
  <c r="P29" i="85"/>
  <c r="P32" i="84"/>
  <c r="P29" i="84"/>
  <c r="P32" i="83"/>
  <c r="P29" i="83"/>
  <c r="P32" i="81"/>
  <c r="P29" i="81"/>
  <c r="P34" i="80"/>
  <c r="P31" i="80"/>
  <c r="P32" i="78"/>
  <c r="P32" i="77"/>
  <c r="P32" i="76"/>
  <c r="P32" i="75"/>
  <c r="P29" i="75"/>
  <c r="P32" i="74"/>
  <c r="P29" i="74"/>
  <c r="P32" i="73"/>
  <c r="P29" i="73"/>
  <c r="P32" i="72"/>
  <c r="P32" i="71"/>
  <c r="P29" i="71"/>
  <c r="P32" i="70"/>
  <c r="P29" i="70"/>
  <c r="P32" i="69"/>
  <c r="P29" i="69"/>
  <c r="P32" i="68"/>
  <c r="P29" i="68"/>
  <c r="D14" i="68"/>
  <c r="P32" i="67"/>
  <c r="P29" i="67"/>
  <c r="P32" i="66"/>
  <c r="P29" i="66"/>
  <c r="P32" i="65"/>
  <c r="P29" i="65"/>
  <c r="P32" i="63"/>
  <c r="P29" i="63"/>
  <c r="P32" i="62"/>
  <c r="P29" i="62"/>
  <c r="P32" i="61"/>
  <c r="P29" i="61"/>
  <c r="P32" i="60"/>
  <c r="P29" i="60"/>
  <c r="P32" i="59"/>
  <c r="P29" i="59"/>
  <c r="P32" i="58"/>
  <c r="P32" i="57"/>
  <c r="P29" i="57"/>
  <c r="P32" i="56"/>
  <c r="P29" i="56"/>
  <c r="P32" i="55"/>
  <c r="P29" i="55"/>
  <c r="P32" i="54"/>
  <c r="P29" i="54"/>
  <c r="P32" i="53"/>
  <c r="P29" i="53"/>
  <c r="P32" i="52"/>
  <c r="P29" i="52"/>
  <c r="P32" i="51"/>
  <c r="P29" i="51"/>
  <c r="P32" i="50"/>
  <c r="P29" i="50"/>
  <c r="P32" i="1"/>
  <c r="P29" i="1"/>
  <c r="N15" i="121"/>
  <c r="N14" i="121"/>
  <c r="Q14" i="121" s="1"/>
  <c r="N13" i="121"/>
  <c r="N12" i="121"/>
  <c r="Q12" i="121" s="1"/>
  <c r="N11" i="121"/>
  <c r="Q11" i="121" s="1"/>
  <c r="N10" i="121"/>
  <c r="Q10" i="121" s="1"/>
  <c r="N9" i="121"/>
  <c r="Q9" i="121" s="1"/>
  <c r="N8" i="121"/>
  <c r="Q8" i="121" s="1"/>
  <c r="N7" i="121"/>
  <c r="Q7" i="121" s="1"/>
  <c r="L15" i="121"/>
  <c r="L14" i="121"/>
  <c r="L13" i="121"/>
  <c r="L12" i="121"/>
  <c r="L11" i="121"/>
  <c r="L10" i="121"/>
  <c r="L9" i="121"/>
  <c r="L8" i="121"/>
  <c r="L7" i="121"/>
  <c r="P32" i="121"/>
  <c r="P29" i="121"/>
  <c r="J26" i="121"/>
  <c r="H26" i="121"/>
  <c r="L26" i="121" s="1"/>
  <c r="F26" i="121"/>
  <c r="D26" i="121"/>
  <c r="L25" i="121"/>
  <c r="L24" i="121"/>
  <c r="L23" i="121"/>
  <c r="L22" i="121"/>
  <c r="L21" i="121"/>
  <c r="J15" i="121"/>
  <c r="H15" i="121"/>
  <c r="D15" i="121"/>
  <c r="C15" i="121"/>
  <c r="Q13" i="121"/>
  <c r="N6" i="121"/>
  <c r="N16" i="121" s="1"/>
  <c r="L6" i="121"/>
  <c r="L16" i="121" s="1"/>
  <c r="J6" i="121"/>
  <c r="H6" i="121"/>
  <c r="H16" i="121" s="1"/>
  <c r="D6" i="121"/>
  <c r="D16" i="121" s="1"/>
  <c r="C6" i="121"/>
  <c r="C16" i="121" s="1"/>
  <c r="N15" i="119"/>
  <c r="N14" i="119"/>
  <c r="P14" i="119" s="1"/>
  <c r="N13" i="119"/>
  <c r="Q13" i="119" s="1"/>
  <c r="N12" i="119"/>
  <c r="N11" i="119"/>
  <c r="Q11" i="119" s="1"/>
  <c r="N10" i="119"/>
  <c r="P10" i="119" s="1"/>
  <c r="N9" i="119"/>
  <c r="Q9" i="119" s="1"/>
  <c r="N8" i="119"/>
  <c r="P8" i="119" s="1"/>
  <c r="N7" i="119"/>
  <c r="P7" i="119" s="1"/>
  <c r="L15" i="119"/>
  <c r="L14" i="119"/>
  <c r="L13" i="119"/>
  <c r="L12" i="119"/>
  <c r="L11" i="119"/>
  <c r="L10" i="119"/>
  <c r="L9" i="119"/>
  <c r="L8" i="119"/>
  <c r="L7" i="119"/>
  <c r="P32" i="119"/>
  <c r="P29" i="119"/>
  <c r="J26" i="119"/>
  <c r="L26" i="119" s="1"/>
  <c r="H26" i="119"/>
  <c r="F26" i="119"/>
  <c r="D26" i="119"/>
  <c r="L25" i="119"/>
  <c r="L24" i="119"/>
  <c r="L23" i="119"/>
  <c r="L22" i="119"/>
  <c r="L21" i="119"/>
  <c r="J15" i="119"/>
  <c r="H15" i="119"/>
  <c r="P15" i="119" s="1"/>
  <c r="D15" i="119"/>
  <c r="C15" i="119"/>
  <c r="Q14" i="119"/>
  <c r="P12" i="119"/>
  <c r="Q12" i="119"/>
  <c r="P11" i="119"/>
  <c r="Q10" i="119"/>
  <c r="P9" i="119"/>
  <c r="Q8" i="119"/>
  <c r="J6" i="119"/>
  <c r="H6" i="119"/>
  <c r="H16" i="119" s="1"/>
  <c r="D6" i="119"/>
  <c r="C6" i="119"/>
  <c r="C16" i="119" s="1"/>
  <c r="N15" i="118"/>
  <c r="N14" i="118"/>
  <c r="P14" i="118" s="1"/>
  <c r="N13" i="118"/>
  <c r="P13" i="118" s="1"/>
  <c r="N12" i="118"/>
  <c r="P12" i="118" s="1"/>
  <c r="N11" i="118"/>
  <c r="P11" i="118" s="1"/>
  <c r="N10" i="118"/>
  <c r="N9" i="118"/>
  <c r="N8" i="118"/>
  <c r="P8" i="118" s="1"/>
  <c r="N7" i="118"/>
  <c r="Q7" i="118" s="1"/>
  <c r="L15" i="117"/>
  <c r="L15" i="118"/>
  <c r="L14" i="118"/>
  <c r="L13" i="118"/>
  <c r="L12" i="118"/>
  <c r="L11" i="118"/>
  <c r="L10" i="118"/>
  <c r="L9" i="118"/>
  <c r="L8" i="118"/>
  <c r="L7" i="118"/>
  <c r="P32" i="118"/>
  <c r="P29" i="118"/>
  <c r="J26" i="118"/>
  <c r="H26" i="118"/>
  <c r="L26" i="118" s="1"/>
  <c r="F26" i="118"/>
  <c r="D26" i="118"/>
  <c r="L25" i="118"/>
  <c r="L24" i="118"/>
  <c r="L23" i="118"/>
  <c r="L22" i="118"/>
  <c r="L21" i="118"/>
  <c r="J15" i="118"/>
  <c r="H15" i="118"/>
  <c r="P15" i="118" s="1"/>
  <c r="D15" i="118"/>
  <c r="C15" i="118"/>
  <c r="Q13" i="118"/>
  <c r="Q12" i="118"/>
  <c r="Q11" i="118"/>
  <c r="Q10" i="118"/>
  <c r="P10" i="118"/>
  <c r="Q9" i="118"/>
  <c r="P9" i="118"/>
  <c r="N6" i="118"/>
  <c r="Q6" i="118" s="1"/>
  <c r="J6" i="118"/>
  <c r="J16" i="118" s="1"/>
  <c r="H6" i="118"/>
  <c r="H16" i="118" s="1"/>
  <c r="D6" i="118"/>
  <c r="C6" i="118"/>
  <c r="N15" i="117"/>
  <c r="N14" i="117"/>
  <c r="N13" i="117"/>
  <c r="N12" i="117"/>
  <c r="N11" i="117"/>
  <c r="N10" i="117"/>
  <c r="N9" i="117"/>
  <c r="N8" i="117"/>
  <c r="N7" i="117"/>
  <c r="L14" i="117"/>
  <c r="L13" i="117"/>
  <c r="L12" i="117"/>
  <c r="L11" i="117"/>
  <c r="L10" i="117"/>
  <c r="L9" i="117"/>
  <c r="L8" i="117"/>
  <c r="L7" i="117"/>
  <c r="J27" i="116"/>
  <c r="J26" i="116"/>
  <c r="J25" i="116"/>
  <c r="J24" i="116"/>
  <c r="J23" i="116"/>
  <c r="H27" i="116"/>
  <c r="H26" i="116"/>
  <c r="H25" i="116"/>
  <c r="H24" i="116"/>
  <c r="H23" i="116"/>
  <c r="F27" i="116"/>
  <c r="F26" i="116"/>
  <c r="F25" i="116"/>
  <c r="F24" i="116"/>
  <c r="F23" i="116"/>
  <c r="D27" i="116"/>
  <c r="D26" i="116"/>
  <c r="D25" i="116"/>
  <c r="D24" i="116"/>
  <c r="D23" i="116"/>
  <c r="P32" i="117"/>
  <c r="P29" i="117"/>
  <c r="L25" i="117"/>
  <c r="L24" i="117"/>
  <c r="L23" i="117"/>
  <c r="L22" i="117"/>
  <c r="J26" i="117"/>
  <c r="L26" i="117" s="1"/>
  <c r="H26" i="117"/>
  <c r="F26" i="117"/>
  <c r="D26" i="117"/>
  <c r="J15" i="117"/>
  <c r="H15" i="117"/>
  <c r="P15" i="117" s="1"/>
  <c r="D15" i="117"/>
  <c r="C15" i="117"/>
  <c r="Q14" i="117"/>
  <c r="P13" i="117"/>
  <c r="Q12" i="117"/>
  <c r="P11" i="117"/>
  <c r="Q10" i="117"/>
  <c r="P9" i="117"/>
  <c r="Q8" i="117"/>
  <c r="P7" i="117"/>
  <c r="N6" i="117"/>
  <c r="N16" i="117" s="1"/>
  <c r="L6" i="117"/>
  <c r="L16" i="117" s="1"/>
  <c r="J6" i="117"/>
  <c r="J16" i="117" s="1"/>
  <c r="H6" i="117"/>
  <c r="H16" i="117" s="1"/>
  <c r="F6" i="117"/>
  <c r="F16" i="117" s="1"/>
  <c r="D6" i="117"/>
  <c r="C6" i="117"/>
  <c r="C16" i="117" s="1"/>
  <c r="N17" i="116"/>
  <c r="N16" i="116"/>
  <c r="N15" i="116"/>
  <c r="N14" i="116"/>
  <c r="N13" i="116"/>
  <c r="N12" i="116"/>
  <c r="N11" i="116"/>
  <c r="N10" i="116"/>
  <c r="N9" i="116"/>
  <c r="N8" i="116"/>
  <c r="L17" i="116"/>
  <c r="L16" i="116"/>
  <c r="L15" i="116"/>
  <c r="L14" i="116"/>
  <c r="L13" i="116"/>
  <c r="L12" i="116"/>
  <c r="L11" i="116"/>
  <c r="L10" i="116"/>
  <c r="L9" i="116"/>
  <c r="L8" i="116"/>
  <c r="J17" i="116"/>
  <c r="J16" i="116"/>
  <c r="J15" i="116"/>
  <c r="J14" i="116"/>
  <c r="J13" i="116"/>
  <c r="J12" i="116"/>
  <c r="J11" i="116"/>
  <c r="J10" i="116"/>
  <c r="Q10" i="116" s="1"/>
  <c r="J9" i="116"/>
  <c r="J8" i="116"/>
  <c r="Q8" i="116" s="1"/>
  <c r="H17" i="116"/>
  <c r="H16" i="116"/>
  <c r="H15" i="116"/>
  <c r="H14" i="116"/>
  <c r="P14" i="116" s="1"/>
  <c r="H13" i="116"/>
  <c r="H12" i="116"/>
  <c r="H11" i="116"/>
  <c r="H10" i="116"/>
  <c r="H9" i="116"/>
  <c r="H8" i="116"/>
  <c r="F17" i="116"/>
  <c r="F16" i="116"/>
  <c r="F15" i="116"/>
  <c r="F14" i="116"/>
  <c r="F13" i="116"/>
  <c r="F12" i="116"/>
  <c r="F11" i="116"/>
  <c r="F10" i="116"/>
  <c r="F9" i="116"/>
  <c r="F8" i="116"/>
  <c r="F7" i="116" s="1"/>
  <c r="C17" i="116"/>
  <c r="C16" i="116"/>
  <c r="C15" i="116"/>
  <c r="C14" i="116"/>
  <c r="C13" i="116"/>
  <c r="C12" i="116"/>
  <c r="C11" i="116"/>
  <c r="C10" i="116"/>
  <c r="C9" i="116"/>
  <c r="C8" i="116"/>
  <c r="L27" i="116"/>
  <c r="L26" i="116"/>
  <c r="L25" i="116"/>
  <c r="L24" i="116"/>
  <c r="J28" i="116"/>
  <c r="H28" i="116"/>
  <c r="F28" i="116"/>
  <c r="D28" i="116"/>
  <c r="P17" i="116"/>
  <c r="Q16" i="116"/>
  <c r="P15" i="116"/>
  <c r="P11" i="116"/>
  <c r="P9" i="116"/>
  <c r="O7" i="116"/>
  <c r="M7" i="116"/>
  <c r="L7" i="116"/>
  <c r="L6" i="116" s="1"/>
  <c r="L18" i="116" s="1"/>
  <c r="K7" i="116"/>
  <c r="I7" i="116"/>
  <c r="H7" i="116"/>
  <c r="G7" i="116"/>
  <c r="D7" i="116"/>
  <c r="D6" i="116" s="1"/>
  <c r="D18" i="116" s="1"/>
  <c r="C7" i="116"/>
  <c r="O6" i="116"/>
  <c r="M6" i="116"/>
  <c r="K6" i="116"/>
  <c r="I6" i="116"/>
  <c r="H6" i="116"/>
  <c r="H18" i="116" s="1"/>
  <c r="G6" i="116"/>
  <c r="C6" i="116"/>
  <c r="C18" i="116" s="1"/>
  <c r="D6" i="43"/>
  <c r="E6" i="43"/>
  <c r="F6" i="43"/>
  <c r="G6" i="43"/>
  <c r="H6" i="43"/>
  <c r="I6" i="43"/>
  <c r="J6" i="43"/>
  <c r="K6" i="43"/>
  <c r="N6" i="43"/>
  <c r="L7" i="43"/>
  <c r="M7" i="43"/>
  <c r="O7" i="43" s="1"/>
  <c r="L8" i="43"/>
  <c r="M8" i="43"/>
  <c r="O8" i="43" s="1"/>
  <c r="L9" i="43"/>
  <c r="M9" i="43"/>
  <c r="O9" i="43" s="1"/>
  <c r="L10" i="43"/>
  <c r="M10" i="43"/>
  <c r="O10" i="43" s="1"/>
  <c r="L11" i="43"/>
  <c r="M11" i="43"/>
  <c r="O11" i="43" s="1"/>
  <c r="L12" i="43"/>
  <c r="M12" i="43"/>
  <c r="O12" i="43" s="1"/>
  <c r="D13" i="43"/>
  <c r="E13" i="43"/>
  <c r="F13" i="43"/>
  <c r="G13" i="43"/>
  <c r="H13" i="43"/>
  <c r="I13" i="43"/>
  <c r="J13" i="43"/>
  <c r="K13" i="43"/>
  <c r="N13" i="43"/>
  <c r="L14" i="43"/>
  <c r="M14" i="43"/>
  <c r="O14" i="43" s="1"/>
  <c r="L15" i="43"/>
  <c r="M15" i="43"/>
  <c r="O15" i="43" s="1"/>
  <c r="D16" i="43"/>
  <c r="E16" i="43"/>
  <c r="F16" i="43"/>
  <c r="G16" i="43"/>
  <c r="H16" i="43"/>
  <c r="K16" i="43"/>
  <c r="N16" i="43"/>
  <c r="D37" i="43"/>
  <c r="E37" i="43"/>
  <c r="F37" i="43"/>
  <c r="G37" i="43"/>
  <c r="H37" i="43"/>
  <c r="J37" i="43"/>
  <c r="K37" i="43"/>
  <c r="N37" i="43"/>
  <c r="L38" i="43"/>
  <c r="M38" i="43"/>
  <c r="O38" i="43" s="1"/>
  <c r="L39" i="43"/>
  <c r="M39" i="43"/>
  <c r="O39" i="43" s="1"/>
  <c r="L44" i="43"/>
  <c r="M44" i="43"/>
  <c r="O44" i="43" s="1"/>
  <c r="L45" i="43"/>
  <c r="M45" i="43"/>
  <c r="O45" i="43" s="1"/>
  <c r="L46" i="43"/>
  <c r="M46" i="43"/>
  <c r="O46" i="43" s="1"/>
  <c r="L47" i="43"/>
  <c r="M47" i="43"/>
  <c r="O47" i="43" s="1"/>
  <c r="L48" i="43"/>
  <c r="M48" i="43"/>
  <c r="O48" i="43" s="1"/>
  <c r="L49" i="43"/>
  <c r="M49" i="43"/>
  <c r="O49" i="43" s="1"/>
  <c r="L50" i="43"/>
  <c r="M50" i="43"/>
  <c r="O50" i="43" s="1"/>
  <c r="L51" i="43"/>
  <c r="M51" i="43"/>
  <c r="O51" i="43" s="1"/>
  <c r="L52" i="43"/>
  <c r="M52" i="43"/>
  <c r="O52" i="43" s="1"/>
  <c r="L53" i="43"/>
  <c r="M53" i="43"/>
  <c r="O53" i="43" s="1"/>
  <c r="L54" i="43"/>
  <c r="M54" i="43"/>
  <c r="O54" i="43" s="1"/>
  <c r="L55" i="43"/>
  <c r="M55" i="43"/>
  <c r="O55" i="43" s="1"/>
  <c r="L56" i="43"/>
  <c r="M56" i="43"/>
  <c r="O56" i="43" s="1"/>
  <c r="L57" i="43"/>
  <c r="M57" i="43"/>
  <c r="O57" i="43" s="1"/>
  <c r="L58" i="43"/>
  <c r="M58" i="43"/>
  <c r="O58" i="43" s="1"/>
  <c r="L59" i="43"/>
  <c r="M59" i="43"/>
  <c r="O59" i="43" s="1"/>
  <c r="L60" i="43"/>
  <c r="M60" i="43"/>
  <c r="O60" i="43" s="1"/>
  <c r="L61" i="43"/>
  <c r="M61" i="43"/>
  <c r="O61" i="43" s="1"/>
  <c r="L62" i="43"/>
  <c r="M62" i="43"/>
  <c r="O62" i="43" s="1"/>
  <c r="L63" i="43"/>
  <c r="M63" i="43"/>
  <c r="O63" i="43" s="1"/>
  <c r="L64" i="43"/>
  <c r="M64" i="43"/>
  <c r="O64" i="43" s="1"/>
  <c r="L65" i="43"/>
  <c r="M65" i="43"/>
  <c r="O65" i="43" s="1"/>
  <c r="L66" i="43"/>
  <c r="M66" i="43"/>
  <c r="O66" i="43" s="1"/>
  <c r="L67" i="43"/>
  <c r="M67" i="43"/>
  <c r="O67" i="43" s="1"/>
  <c r="L68" i="43"/>
  <c r="M68" i="43"/>
  <c r="O68" i="43" s="1"/>
  <c r="L70" i="43"/>
  <c r="M70" i="43"/>
  <c r="O70" i="43" s="1"/>
  <c r="L71" i="43"/>
  <c r="M71" i="43"/>
  <c r="O71" i="43" s="1"/>
  <c r="L72" i="43"/>
  <c r="M72" i="43"/>
  <c r="O72" i="43" s="1"/>
  <c r="L73" i="43"/>
  <c r="M73" i="43"/>
  <c r="O73" i="43" s="1"/>
  <c r="L74" i="43"/>
  <c r="M74" i="43"/>
  <c r="O74" i="43" s="1"/>
  <c r="M75" i="43"/>
  <c r="O75" i="43" s="1"/>
  <c r="L80" i="43"/>
  <c r="M80" i="43"/>
  <c r="O80" i="43" s="1"/>
  <c r="E81" i="43"/>
  <c r="F81" i="43"/>
  <c r="G81" i="43"/>
  <c r="H81" i="43"/>
  <c r="J81" i="43"/>
  <c r="K81" i="43"/>
  <c r="N81" i="43"/>
  <c r="C6" i="42"/>
  <c r="D6" i="42"/>
  <c r="M6" i="42" s="1"/>
  <c r="E6" i="42"/>
  <c r="F6" i="42"/>
  <c r="G6" i="42"/>
  <c r="H6" i="42"/>
  <c r="I6" i="42"/>
  <c r="J6" i="42"/>
  <c r="K6" i="42"/>
  <c r="L6" i="42"/>
  <c r="N6" i="42"/>
  <c r="L7" i="42"/>
  <c r="M7" i="42"/>
  <c r="O7" i="42" s="1"/>
  <c r="L8" i="42"/>
  <c r="M8" i="42"/>
  <c r="O8" i="42" s="1"/>
  <c r="L9" i="42"/>
  <c r="M9" i="42"/>
  <c r="O9" i="42"/>
  <c r="L10" i="42"/>
  <c r="M10" i="42"/>
  <c r="O10" i="42" s="1"/>
  <c r="L11" i="42"/>
  <c r="M11" i="42"/>
  <c r="O11" i="42" s="1"/>
  <c r="L12" i="42"/>
  <c r="M12" i="42"/>
  <c r="O12" i="42" s="1"/>
  <c r="C13" i="42"/>
  <c r="M13" i="42" s="1"/>
  <c r="O13" i="42" s="1"/>
  <c r="D13" i="42"/>
  <c r="E13" i="42"/>
  <c r="F13" i="42"/>
  <c r="G13" i="42"/>
  <c r="H13" i="42"/>
  <c r="I13" i="42"/>
  <c r="J13" i="42"/>
  <c r="K13" i="42"/>
  <c r="N13" i="42"/>
  <c r="L14" i="42"/>
  <c r="M14" i="42"/>
  <c r="O14" i="42" s="1"/>
  <c r="L15" i="42"/>
  <c r="M15" i="42"/>
  <c r="O15" i="42"/>
  <c r="C16" i="42"/>
  <c r="D16" i="42"/>
  <c r="E16" i="42"/>
  <c r="F16" i="42"/>
  <c r="G16" i="42"/>
  <c r="H16" i="42"/>
  <c r="I16" i="42"/>
  <c r="J16" i="42"/>
  <c r="K16" i="42"/>
  <c r="L16" i="42"/>
  <c r="N16" i="42"/>
  <c r="L17" i="42"/>
  <c r="M17" i="42"/>
  <c r="O17" i="42"/>
  <c r="L18" i="42"/>
  <c r="M18" i="42"/>
  <c r="O18" i="42" s="1"/>
  <c r="L19" i="42"/>
  <c r="M19" i="42"/>
  <c r="O19" i="42" s="1"/>
  <c r="L20" i="42"/>
  <c r="M20" i="42"/>
  <c r="O20" i="42" s="1"/>
  <c r="L21" i="42"/>
  <c r="M21" i="42"/>
  <c r="O21" i="42"/>
  <c r="L22" i="42"/>
  <c r="M22" i="42"/>
  <c r="O22" i="42" s="1"/>
  <c r="L23" i="42"/>
  <c r="M23" i="42"/>
  <c r="O23" i="42" s="1"/>
  <c r="L24" i="42"/>
  <c r="M24" i="42"/>
  <c r="O24" i="42" s="1"/>
  <c r="L25" i="42"/>
  <c r="M25" i="42"/>
  <c r="O25" i="42"/>
  <c r="L26" i="42"/>
  <c r="M26" i="42"/>
  <c r="O26" i="42" s="1"/>
  <c r="L27" i="42"/>
  <c r="M27" i="42"/>
  <c r="O27" i="42" s="1"/>
  <c r="L28" i="42"/>
  <c r="M28" i="42"/>
  <c r="O28" i="42" s="1"/>
  <c r="L29" i="42"/>
  <c r="M29" i="42"/>
  <c r="O29" i="42"/>
  <c r="L30" i="42"/>
  <c r="M30" i="42"/>
  <c r="O30" i="42" s="1"/>
  <c r="L31" i="42"/>
  <c r="M31" i="42"/>
  <c r="O31" i="42" s="1"/>
  <c r="L32" i="42"/>
  <c r="M32" i="42"/>
  <c r="O32" i="42" s="1"/>
  <c r="L33" i="42"/>
  <c r="M33" i="42"/>
  <c r="O33" i="42"/>
  <c r="L34" i="42"/>
  <c r="M34" i="42"/>
  <c r="O34" i="42" s="1"/>
  <c r="L35" i="42"/>
  <c r="M35" i="42"/>
  <c r="O35" i="42" s="1"/>
  <c r="L36" i="42"/>
  <c r="M36" i="42"/>
  <c r="O36" i="42" s="1"/>
  <c r="C37" i="42"/>
  <c r="M37" i="42" s="1"/>
  <c r="O37" i="42" s="1"/>
  <c r="D37" i="42"/>
  <c r="E37" i="42"/>
  <c r="F37" i="42"/>
  <c r="G37" i="42"/>
  <c r="H37" i="42"/>
  <c r="I37" i="42"/>
  <c r="J37" i="42"/>
  <c r="K37" i="42"/>
  <c r="N37" i="42"/>
  <c r="L38" i="42"/>
  <c r="M38" i="42"/>
  <c r="O38" i="42" s="1"/>
  <c r="L39" i="42"/>
  <c r="M39" i="42"/>
  <c r="O39" i="42"/>
  <c r="L44" i="42"/>
  <c r="M44" i="42"/>
  <c r="O44" i="42" s="1"/>
  <c r="L45" i="42"/>
  <c r="M45" i="42"/>
  <c r="O45" i="42" s="1"/>
  <c r="L46" i="42"/>
  <c r="M46" i="42"/>
  <c r="O46" i="42" s="1"/>
  <c r="L47" i="42"/>
  <c r="M47" i="42"/>
  <c r="O47" i="42"/>
  <c r="L48" i="42"/>
  <c r="M48" i="42"/>
  <c r="O48" i="42" s="1"/>
  <c r="L49" i="42"/>
  <c r="M49" i="42"/>
  <c r="O49" i="42" s="1"/>
  <c r="L50" i="42"/>
  <c r="M50" i="42"/>
  <c r="O50" i="42" s="1"/>
  <c r="L51" i="42"/>
  <c r="M51" i="42"/>
  <c r="O51" i="42"/>
  <c r="L52" i="42"/>
  <c r="M52" i="42"/>
  <c r="O52" i="42" s="1"/>
  <c r="L53" i="42"/>
  <c r="M53" i="42"/>
  <c r="O53" i="42" s="1"/>
  <c r="L54" i="42"/>
  <c r="M54" i="42"/>
  <c r="O54" i="42" s="1"/>
  <c r="L55" i="42"/>
  <c r="M55" i="42"/>
  <c r="O55" i="42"/>
  <c r="L56" i="42"/>
  <c r="M56" i="42"/>
  <c r="O56" i="42" s="1"/>
  <c r="L57" i="42"/>
  <c r="M57" i="42"/>
  <c r="O57" i="42" s="1"/>
  <c r="L58" i="42"/>
  <c r="M58" i="42"/>
  <c r="O58" i="42" s="1"/>
  <c r="L59" i="42"/>
  <c r="M59" i="42"/>
  <c r="O59" i="42"/>
  <c r="L60" i="42"/>
  <c r="M60" i="42"/>
  <c r="O60" i="42" s="1"/>
  <c r="L61" i="42"/>
  <c r="M61" i="42"/>
  <c r="O61" i="42" s="1"/>
  <c r="L62" i="42"/>
  <c r="M62" i="42"/>
  <c r="O62" i="42" s="1"/>
  <c r="L63" i="42"/>
  <c r="M63" i="42"/>
  <c r="O63" i="42"/>
  <c r="L64" i="42"/>
  <c r="M64" i="42"/>
  <c r="O64" i="42" s="1"/>
  <c r="L65" i="42"/>
  <c r="M65" i="42"/>
  <c r="O65" i="42" s="1"/>
  <c r="L66" i="42"/>
  <c r="M66" i="42"/>
  <c r="O66" i="42" s="1"/>
  <c r="L67" i="42"/>
  <c r="M67" i="42"/>
  <c r="O67" i="42"/>
  <c r="L68" i="42"/>
  <c r="M68" i="42"/>
  <c r="O68" i="42" s="1"/>
  <c r="C69" i="42"/>
  <c r="D69" i="42"/>
  <c r="D77" i="42" s="1"/>
  <c r="E69" i="42"/>
  <c r="F69" i="42"/>
  <c r="F77" i="42" s="1"/>
  <c r="G69" i="42"/>
  <c r="H69" i="42"/>
  <c r="H77" i="42" s="1"/>
  <c r="I69" i="42"/>
  <c r="J69" i="42"/>
  <c r="J77" i="42" s="1"/>
  <c r="K69" i="42"/>
  <c r="M69" i="42"/>
  <c r="N69" i="42"/>
  <c r="O69" i="42"/>
  <c r="L70" i="42"/>
  <c r="M70" i="42"/>
  <c r="O70" i="42" s="1"/>
  <c r="L71" i="42"/>
  <c r="M71" i="42"/>
  <c r="O71" i="42" s="1"/>
  <c r="L72" i="42"/>
  <c r="M72" i="42"/>
  <c r="O72" i="42" s="1"/>
  <c r="L73" i="42"/>
  <c r="M73" i="42"/>
  <c r="O73" i="42"/>
  <c r="L74" i="42"/>
  <c r="M74" i="42"/>
  <c r="O74" i="42" s="1"/>
  <c r="L75" i="42"/>
  <c r="M75" i="42"/>
  <c r="O75" i="42" s="1"/>
  <c r="L76" i="42"/>
  <c r="M76" i="42"/>
  <c r="O76" i="42" s="1"/>
  <c r="C77" i="42"/>
  <c r="M77" i="42" s="1"/>
  <c r="O77" i="42" s="1"/>
  <c r="E77" i="42"/>
  <c r="G77" i="42"/>
  <c r="I77" i="42"/>
  <c r="K77" i="42"/>
  <c r="N77" i="42"/>
  <c r="J25" i="115"/>
  <c r="J24" i="115"/>
  <c r="J23" i="115"/>
  <c r="J22" i="115"/>
  <c r="J21" i="115"/>
  <c r="H25" i="115"/>
  <c r="H24" i="115"/>
  <c r="L24" i="115" s="1"/>
  <c r="H23" i="115"/>
  <c r="H22" i="115"/>
  <c r="L22" i="115" s="1"/>
  <c r="H21" i="115"/>
  <c r="F25" i="115"/>
  <c r="F24" i="115"/>
  <c r="F23" i="115"/>
  <c r="F22" i="115"/>
  <c r="F21" i="115"/>
  <c r="D25" i="115"/>
  <c r="D24" i="115"/>
  <c r="D23" i="115"/>
  <c r="D22" i="115"/>
  <c r="D26" i="115" s="1"/>
  <c r="D21" i="115"/>
  <c r="N15" i="115"/>
  <c r="N14" i="115"/>
  <c r="N13" i="115"/>
  <c r="N12" i="115"/>
  <c r="N11" i="115"/>
  <c r="N10" i="115"/>
  <c r="N9" i="115"/>
  <c r="N8" i="115"/>
  <c r="N7" i="115"/>
  <c r="P7" i="115" s="1"/>
  <c r="L15" i="115"/>
  <c r="L14" i="115"/>
  <c r="L13" i="115"/>
  <c r="L12" i="115"/>
  <c r="L11" i="115"/>
  <c r="L10" i="115"/>
  <c r="L9" i="115"/>
  <c r="L8" i="115"/>
  <c r="L6" i="115" s="1"/>
  <c r="L16" i="115" s="1"/>
  <c r="L7" i="115"/>
  <c r="J15" i="115"/>
  <c r="J14" i="115"/>
  <c r="J13" i="115"/>
  <c r="J12" i="115"/>
  <c r="J11" i="115"/>
  <c r="J10" i="115"/>
  <c r="J9" i="115"/>
  <c r="J8" i="115"/>
  <c r="J7" i="115"/>
  <c r="H15" i="115"/>
  <c r="H14" i="115"/>
  <c r="H13" i="115"/>
  <c r="H12" i="115"/>
  <c r="H11" i="115"/>
  <c r="H10" i="115"/>
  <c r="H9" i="115"/>
  <c r="H8" i="115"/>
  <c r="H7" i="115"/>
  <c r="F15" i="115"/>
  <c r="F14" i="115"/>
  <c r="F13" i="115"/>
  <c r="F12" i="115"/>
  <c r="F11" i="115"/>
  <c r="F10" i="115"/>
  <c r="F9" i="115"/>
  <c r="F8" i="115"/>
  <c r="D15" i="115"/>
  <c r="D14" i="115"/>
  <c r="D13" i="115"/>
  <c r="D12" i="115"/>
  <c r="D11" i="115"/>
  <c r="D10" i="115"/>
  <c r="D9" i="115"/>
  <c r="D8" i="115"/>
  <c r="D7" i="115"/>
  <c r="D6" i="115" s="1"/>
  <c r="D16" i="115" s="1"/>
  <c r="C15" i="115"/>
  <c r="C14" i="115"/>
  <c r="C13" i="115"/>
  <c r="C12" i="115"/>
  <c r="C11" i="115"/>
  <c r="C10" i="115"/>
  <c r="C9" i="115"/>
  <c r="C8" i="115"/>
  <c r="C7" i="115"/>
  <c r="L25" i="115"/>
  <c r="L23" i="115"/>
  <c r="J26" i="115"/>
  <c r="F26" i="115"/>
  <c r="P15" i="115"/>
  <c r="Q14" i="115"/>
  <c r="P13" i="115"/>
  <c r="Q12" i="115"/>
  <c r="P11" i="115"/>
  <c r="Q10" i="115"/>
  <c r="P9" i="115"/>
  <c r="N6" i="115"/>
  <c r="N16" i="115" s="1"/>
  <c r="H6" i="115"/>
  <c r="H16" i="115" s="1"/>
  <c r="C6" i="115"/>
  <c r="C16" i="115" s="1"/>
  <c r="J25" i="114"/>
  <c r="J24" i="114"/>
  <c r="J23" i="114"/>
  <c r="J22" i="114"/>
  <c r="J26" i="114" s="1"/>
  <c r="J21" i="114"/>
  <c r="H25" i="114"/>
  <c r="L25" i="114" s="1"/>
  <c r="H24" i="114"/>
  <c r="H23" i="114"/>
  <c r="L23" i="114" s="1"/>
  <c r="H22" i="114"/>
  <c r="H21" i="114"/>
  <c r="H26" i="114" s="1"/>
  <c r="F25" i="114"/>
  <c r="F24" i="114"/>
  <c r="F23" i="114"/>
  <c r="F22" i="114"/>
  <c r="F21" i="114"/>
  <c r="D25" i="114"/>
  <c r="D24" i="114"/>
  <c r="D23" i="114"/>
  <c r="D22" i="114"/>
  <c r="D21" i="114"/>
  <c r="D26" i="114" s="1"/>
  <c r="N15" i="114"/>
  <c r="N14" i="114"/>
  <c r="Q14" i="114" s="1"/>
  <c r="N13" i="114"/>
  <c r="N12" i="114"/>
  <c r="N11" i="114"/>
  <c r="N10" i="114"/>
  <c r="N9" i="114"/>
  <c r="N8" i="114"/>
  <c r="N7" i="114"/>
  <c r="L15" i="114"/>
  <c r="L14" i="114"/>
  <c r="L13" i="114"/>
  <c r="L12" i="114"/>
  <c r="L11" i="114"/>
  <c r="L10" i="114"/>
  <c r="L9" i="114"/>
  <c r="L8" i="114"/>
  <c r="L7" i="114"/>
  <c r="J15" i="114"/>
  <c r="J14" i="114"/>
  <c r="J13" i="114"/>
  <c r="J12" i="114"/>
  <c r="J11" i="114"/>
  <c r="J10" i="114"/>
  <c r="J9" i="114"/>
  <c r="J8" i="114"/>
  <c r="J6" i="114" s="1"/>
  <c r="J16" i="114" s="1"/>
  <c r="J7" i="114"/>
  <c r="H15" i="113"/>
  <c r="H15" i="114"/>
  <c r="H14" i="114"/>
  <c r="H13" i="114"/>
  <c r="H12" i="114"/>
  <c r="H11" i="114"/>
  <c r="H10" i="114"/>
  <c r="H9" i="114"/>
  <c r="H8" i="114"/>
  <c r="H7" i="114"/>
  <c r="F15" i="114"/>
  <c r="F14" i="114"/>
  <c r="F13" i="114"/>
  <c r="F12" i="114"/>
  <c r="F11" i="114"/>
  <c r="F10" i="114"/>
  <c r="F9" i="114"/>
  <c r="F8" i="114"/>
  <c r="D15" i="114"/>
  <c r="D14" i="114"/>
  <c r="D13" i="114"/>
  <c r="D12" i="114"/>
  <c r="D11" i="114"/>
  <c r="D10" i="114"/>
  <c r="D9" i="114"/>
  <c r="D8" i="114"/>
  <c r="D7" i="114"/>
  <c r="D6" i="114" s="1"/>
  <c r="D16" i="114" s="1"/>
  <c r="C15" i="114"/>
  <c r="C14" i="114"/>
  <c r="C13" i="114"/>
  <c r="C12" i="114"/>
  <c r="C11" i="114"/>
  <c r="C10" i="114"/>
  <c r="C9" i="114"/>
  <c r="C8" i="114"/>
  <c r="C7" i="114"/>
  <c r="P29" i="114"/>
  <c r="L24" i="114"/>
  <c r="L22" i="114"/>
  <c r="F26" i="114"/>
  <c r="P15" i="114"/>
  <c r="P14" i="114"/>
  <c r="P13" i="114"/>
  <c r="Q12" i="114"/>
  <c r="P11" i="114"/>
  <c r="Q10" i="114"/>
  <c r="P9" i="114"/>
  <c r="Q8" i="114"/>
  <c r="P7" i="114"/>
  <c r="N6" i="114"/>
  <c r="N16" i="114" s="1"/>
  <c r="H6" i="114"/>
  <c r="H16" i="114" s="1"/>
  <c r="C6" i="114"/>
  <c r="C16" i="114" s="1"/>
  <c r="J25" i="113"/>
  <c r="J24" i="113"/>
  <c r="J23" i="113"/>
  <c r="J22" i="113"/>
  <c r="J26" i="113" s="1"/>
  <c r="J21" i="113"/>
  <c r="H25" i="113"/>
  <c r="L25" i="113" s="1"/>
  <c r="H24" i="113"/>
  <c r="H23" i="113"/>
  <c r="L23" i="113" s="1"/>
  <c r="H22" i="113"/>
  <c r="H21" i="113"/>
  <c r="F25" i="113"/>
  <c r="F24" i="113"/>
  <c r="F23" i="113"/>
  <c r="F22" i="113"/>
  <c r="F21" i="113"/>
  <c r="D25" i="113"/>
  <c r="D24" i="113"/>
  <c r="D23" i="113"/>
  <c r="D22" i="113"/>
  <c r="D21" i="113"/>
  <c r="D26" i="113" s="1"/>
  <c r="N15" i="113"/>
  <c r="N14" i="113"/>
  <c r="Q14" i="113" s="1"/>
  <c r="N13" i="113"/>
  <c r="N12" i="113"/>
  <c r="N11" i="113"/>
  <c r="N10" i="113"/>
  <c r="N9" i="113"/>
  <c r="N8" i="113"/>
  <c r="N7" i="113"/>
  <c r="L15" i="113"/>
  <c r="L14" i="113"/>
  <c r="L13" i="113"/>
  <c r="L12" i="113"/>
  <c r="L11" i="113"/>
  <c r="L10" i="113"/>
  <c r="L9" i="113"/>
  <c r="L8" i="113"/>
  <c r="L7" i="113"/>
  <c r="L6" i="113" s="1"/>
  <c r="L16" i="113" s="1"/>
  <c r="J15" i="113"/>
  <c r="J14" i="113"/>
  <c r="J13" i="113"/>
  <c r="J12" i="113"/>
  <c r="J11" i="113"/>
  <c r="J10" i="113"/>
  <c r="J9" i="113"/>
  <c r="J8" i="113"/>
  <c r="J7" i="113"/>
  <c r="H14" i="113"/>
  <c r="H13" i="113"/>
  <c r="H12" i="113"/>
  <c r="H11" i="113"/>
  <c r="H10" i="113"/>
  <c r="H9" i="113"/>
  <c r="H8" i="113"/>
  <c r="H7" i="113"/>
  <c r="F15" i="113"/>
  <c r="F14" i="113"/>
  <c r="F13" i="113"/>
  <c r="F12" i="113"/>
  <c r="F11" i="113"/>
  <c r="F10" i="113"/>
  <c r="F9" i="113"/>
  <c r="F8" i="113"/>
  <c r="D15" i="113"/>
  <c r="D14" i="113"/>
  <c r="D13" i="113"/>
  <c r="D12" i="113"/>
  <c r="D11" i="113"/>
  <c r="D10" i="113"/>
  <c r="D9" i="113"/>
  <c r="D8" i="113"/>
  <c r="D7" i="113"/>
  <c r="D6" i="113" s="1"/>
  <c r="D16" i="113" s="1"/>
  <c r="C15" i="113"/>
  <c r="C14" i="113"/>
  <c r="C13" i="113"/>
  <c r="C12" i="113"/>
  <c r="C11" i="113"/>
  <c r="C10" i="113"/>
  <c r="C9" i="113"/>
  <c r="C8" i="113"/>
  <c r="C7" i="113"/>
  <c r="P29" i="113"/>
  <c r="L24" i="113"/>
  <c r="L22" i="113"/>
  <c r="H26" i="113"/>
  <c r="P15" i="113"/>
  <c r="P14" i="113"/>
  <c r="P13" i="113"/>
  <c r="Q12" i="113"/>
  <c r="P11" i="113"/>
  <c r="Q10" i="113"/>
  <c r="P9" i="113"/>
  <c r="Q8" i="113"/>
  <c r="P7" i="113"/>
  <c r="N6" i="113"/>
  <c r="N16" i="113" s="1"/>
  <c r="H6" i="113"/>
  <c r="H16" i="113" s="1"/>
  <c r="C6" i="113"/>
  <c r="C16" i="113" s="1"/>
  <c r="J25" i="112"/>
  <c r="J24" i="112"/>
  <c r="J23" i="112"/>
  <c r="J22" i="112"/>
  <c r="J26" i="112" s="1"/>
  <c r="J21" i="112"/>
  <c r="F24" i="112"/>
  <c r="H25" i="112"/>
  <c r="H24" i="112"/>
  <c r="H23" i="112"/>
  <c r="H22" i="112"/>
  <c r="H21" i="112"/>
  <c r="F25" i="112"/>
  <c r="F23" i="112"/>
  <c r="F22" i="112"/>
  <c r="F26" i="112" s="1"/>
  <c r="F21" i="112"/>
  <c r="D25" i="112"/>
  <c r="D24" i="112"/>
  <c r="D23" i="112"/>
  <c r="D22" i="112"/>
  <c r="D21" i="112"/>
  <c r="N15" i="112"/>
  <c r="N14" i="112"/>
  <c r="N13" i="112"/>
  <c r="N12" i="112"/>
  <c r="N11" i="112"/>
  <c r="N10" i="112"/>
  <c r="N9" i="112"/>
  <c r="N8" i="112"/>
  <c r="N7" i="112"/>
  <c r="L15" i="112"/>
  <c r="L14" i="112"/>
  <c r="L13" i="112"/>
  <c r="L12" i="112"/>
  <c r="L11" i="112"/>
  <c r="L10" i="112"/>
  <c r="L9" i="112"/>
  <c r="L8" i="112"/>
  <c r="L7" i="112"/>
  <c r="L6" i="112" s="1"/>
  <c r="L16" i="112" s="1"/>
  <c r="J15" i="112"/>
  <c r="J14" i="112"/>
  <c r="J13" i="112"/>
  <c r="J12" i="112"/>
  <c r="J11" i="112"/>
  <c r="J10" i="112"/>
  <c r="J9" i="112"/>
  <c r="J8" i="112"/>
  <c r="J7" i="112"/>
  <c r="H15" i="112"/>
  <c r="P15" i="112" s="1"/>
  <c r="H14" i="112"/>
  <c r="H13" i="112"/>
  <c r="P13" i="112" s="1"/>
  <c r="H12" i="112"/>
  <c r="H11" i="112"/>
  <c r="P11" i="112" s="1"/>
  <c r="H10" i="112"/>
  <c r="H9" i="112"/>
  <c r="P9" i="112" s="1"/>
  <c r="H8" i="112"/>
  <c r="H7" i="112"/>
  <c r="P7" i="112" s="1"/>
  <c r="F15" i="112"/>
  <c r="F14" i="112"/>
  <c r="F13" i="112"/>
  <c r="F12" i="112"/>
  <c r="F11" i="112"/>
  <c r="F10" i="112"/>
  <c r="F9" i="112"/>
  <c r="F8" i="112"/>
  <c r="D15" i="112"/>
  <c r="D14" i="112"/>
  <c r="D13" i="112"/>
  <c r="D12" i="112"/>
  <c r="D11" i="112"/>
  <c r="D10" i="112"/>
  <c r="D9" i="112"/>
  <c r="D8" i="112"/>
  <c r="D6" i="112" s="1"/>
  <c r="D16" i="112" s="1"/>
  <c r="D7" i="112"/>
  <c r="C15" i="112"/>
  <c r="C14" i="112"/>
  <c r="C13" i="112"/>
  <c r="C12" i="112"/>
  <c r="C11" i="112"/>
  <c r="C10" i="112"/>
  <c r="C9" i="112"/>
  <c r="C8" i="112"/>
  <c r="C7" i="112"/>
  <c r="L25" i="112"/>
  <c r="L24" i="112"/>
  <c r="L23" i="112"/>
  <c r="L22" i="112"/>
  <c r="H26" i="112"/>
  <c r="D26" i="112"/>
  <c r="Q14" i="112"/>
  <c r="Q12" i="112"/>
  <c r="Q10" i="112"/>
  <c r="Q8" i="112"/>
  <c r="N6" i="112"/>
  <c r="N16" i="112" s="1"/>
  <c r="H6" i="112"/>
  <c r="H16" i="112" s="1"/>
  <c r="C6" i="112"/>
  <c r="C16" i="112" s="1"/>
  <c r="J25" i="111"/>
  <c r="J24" i="111"/>
  <c r="J23" i="111"/>
  <c r="J22" i="111"/>
  <c r="J26" i="111" s="1"/>
  <c r="J21" i="111"/>
  <c r="H25" i="111"/>
  <c r="L25" i="111" s="1"/>
  <c r="H24" i="111"/>
  <c r="H23" i="111"/>
  <c r="L23" i="111" s="1"/>
  <c r="H22" i="111"/>
  <c r="H21" i="111"/>
  <c r="H26" i="111" s="1"/>
  <c r="F25" i="111"/>
  <c r="F24" i="111"/>
  <c r="F23" i="111"/>
  <c r="F22" i="111"/>
  <c r="F21" i="111"/>
  <c r="D25" i="111"/>
  <c r="D24" i="111"/>
  <c r="D23" i="111"/>
  <c r="D22" i="111"/>
  <c r="D21" i="111"/>
  <c r="D26" i="111" s="1"/>
  <c r="N15" i="111"/>
  <c r="N14" i="111"/>
  <c r="N13" i="111"/>
  <c r="N12" i="111"/>
  <c r="Q12" i="111" s="1"/>
  <c r="N11" i="111"/>
  <c r="N10" i="111"/>
  <c r="Q10" i="111" s="1"/>
  <c r="N9" i="111"/>
  <c r="N8" i="111"/>
  <c r="Q8" i="111" s="1"/>
  <c r="N7" i="111"/>
  <c r="L15" i="111"/>
  <c r="L14" i="111"/>
  <c r="L13" i="111"/>
  <c r="L12" i="111"/>
  <c r="L11" i="111"/>
  <c r="L10" i="111"/>
  <c r="L9" i="111"/>
  <c r="L8" i="111"/>
  <c r="L7" i="111"/>
  <c r="L6" i="111" s="1"/>
  <c r="L16" i="111" s="1"/>
  <c r="J15" i="111"/>
  <c r="J14" i="111"/>
  <c r="J13" i="111"/>
  <c r="J12" i="111"/>
  <c r="J11" i="111"/>
  <c r="J10" i="111"/>
  <c r="J9" i="111"/>
  <c r="J8" i="111"/>
  <c r="J7" i="111"/>
  <c r="H15" i="111"/>
  <c r="H14" i="111"/>
  <c r="H13" i="111"/>
  <c r="H12" i="111"/>
  <c r="H11" i="111"/>
  <c r="H10" i="111"/>
  <c r="H9" i="111"/>
  <c r="H8" i="111"/>
  <c r="H7" i="111"/>
  <c r="F15" i="111"/>
  <c r="F14" i="111"/>
  <c r="F13" i="111"/>
  <c r="F12" i="111"/>
  <c r="F11" i="111"/>
  <c r="F10" i="111"/>
  <c r="F9" i="111"/>
  <c r="F8" i="111"/>
  <c r="D15" i="111"/>
  <c r="D14" i="111"/>
  <c r="D13" i="111"/>
  <c r="D12" i="111"/>
  <c r="D11" i="111"/>
  <c r="D10" i="111"/>
  <c r="D9" i="111"/>
  <c r="D8" i="111"/>
  <c r="D6" i="111" s="1"/>
  <c r="D16" i="111" s="1"/>
  <c r="D7" i="111"/>
  <c r="C15" i="111"/>
  <c r="C14" i="111"/>
  <c r="C13" i="111"/>
  <c r="C12" i="111"/>
  <c r="C11" i="111"/>
  <c r="C10" i="111"/>
  <c r="C9" i="111"/>
  <c r="C8" i="111"/>
  <c r="C7" i="111"/>
  <c r="C6" i="111" s="1"/>
  <c r="C16" i="111" s="1"/>
  <c r="L24" i="111"/>
  <c r="L22" i="111"/>
  <c r="F26" i="111"/>
  <c r="P14" i="111"/>
  <c r="P11" i="111"/>
  <c r="P9" i="111"/>
  <c r="N6" i="111"/>
  <c r="N16" i="111" s="1"/>
  <c r="H6" i="111"/>
  <c r="H16" i="111" s="1"/>
  <c r="J25" i="110"/>
  <c r="J24" i="110"/>
  <c r="J23" i="110"/>
  <c r="J22" i="110"/>
  <c r="J26" i="110" s="1"/>
  <c r="J21" i="110"/>
  <c r="H25" i="110"/>
  <c r="L25" i="110" s="1"/>
  <c r="H24" i="110"/>
  <c r="H23" i="110"/>
  <c r="L23" i="110" s="1"/>
  <c r="H22" i="110"/>
  <c r="H21" i="110"/>
  <c r="F25" i="110"/>
  <c r="F24" i="110"/>
  <c r="F23" i="110"/>
  <c r="F22" i="110"/>
  <c r="F26" i="110" s="1"/>
  <c r="F21" i="110"/>
  <c r="D25" i="110"/>
  <c r="D24" i="110"/>
  <c r="D23" i="110"/>
  <c r="D22" i="110"/>
  <c r="D21" i="110"/>
  <c r="N15" i="110"/>
  <c r="N14" i="110"/>
  <c r="N13" i="110"/>
  <c r="N12" i="110"/>
  <c r="N11" i="110"/>
  <c r="N10" i="110"/>
  <c r="N9" i="110"/>
  <c r="N8" i="110"/>
  <c r="N7" i="110"/>
  <c r="L15" i="110"/>
  <c r="L14" i="110"/>
  <c r="L13" i="110"/>
  <c r="L12" i="110"/>
  <c r="L11" i="110"/>
  <c r="L10" i="110"/>
  <c r="L9" i="110"/>
  <c r="L8" i="110"/>
  <c r="L7" i="110"/>
  <c r="J15" i="110"/>
  <c r="J14" i="110"/>
  <c r="J13" i="110"/>
  <c r="J12" i="110"/>
  <c r="J11" i="110"/>
  <c r="J10" i="110"/>
  <c r="J9" i="110"/>
  <c r="J8" i="110"/>
  <c r="J7" i="110"/>
  <c r="H15" i="110"/>
  <c r="P15" i="110" s="1"/>
  <c r="H14" i="110"/>
  <c r="H13" i="110"/>
  <c r="H12" i="110"/>
  <c r="H11" i="110"/>
  <c r="H10" i="110"/>
  <c r="H9" i="110"/>
  <c r="H8" i="110"/>
  <c r="H7" i="110"/>
  <c r="F15" i="110"/>
  <c r="F14" i="110"/>
  <c r="F13" i="110"/>
  <c r="F12" i="110"/>
  <c r="F11" i="110"/>
  <c r="F10" i="110"/>
  <c r="F9" i="110"/>
  <c r="F8" i="110"/>
  <c r="D15" i="110"/>
  <c r="D14" i="110"/>
  <c r="D13" i="110"/>
  <c r="D12" i="110"/>
  <c r="D11" i="110"/>
  <c r="D10" i="110"/>
  <c r="D9" i="110"/>
  <c r="D8" i="110"/>
  <c r="D7" i="110"/>
  <c r="C15" i="110"/>
  <c r="C14" i="110"/>
  <c r="C13" i="110"/>
  <c r="C12" i="110"/>
  <c r="C11" i="110"/>
  <c r="C10" i="110"/>
  <c r="C9" i="110"/>
  <c r="C8" i="110"/>
  <c r="C7" i="110"/>
  <c r="L24" i="110"/>
  <c r="L22" i="110"/>
  <c r="H26" i="110"/>
  <c r="D26" i="110"/>
  <c r="Q14" i="110"/>
  <c r="P13" i="110"/>
  <c r="Q12" i="110"/>
  <c r="P11" i="110"/>
  <c r="Q10" i="110"/>
  <c r="P9" i="110"/>
  <c r="Q8" i="110"/>
  <c r="P7" i="110"/>
  <c r="N6" i="110"/>
  <c r="N16" i="110" s="1"/>
  <c r="L6" i="110"/>
  <c r="L16" i="110" s="1"/>
  <c r="H6" i="110"/>
  <c r="H16" i="110" s="1"/>
  <c r="D6" i="110"/>
  <c r="C6" i="110"/>
  <c r="C16" i="110" s="1"/>
  <c r="N14" i="109"/>
  <c r="N13" i="109"/>
  <c r="N12" i="109"/>
  <c r="N11" i="109"/>
  <c r="N10" i="109"/>
  <c r="N9" i="109"/>
  <c r="N8" i="109"/>
  <c r="N7" i="109"/>
  <c r="L15" i="109"/>
  <c r="L14" i="109"/>
  <c r="L13" i="109"/>
  <c r="L12" i="109"/>
  <c r="L11" i="109"/>
  <c r="L10" i="109"/>
  <c r="L9" i="109"/>
  <c r="L8" i="109"/>
  <c r="L7" i="109"/>
  <c r="J15" i="109"/>
  <c r="J14" i="109"/>
  <c r="J13" i="109"/>
  <c r="J12" i="109"/>
  <c r="J11" i="109"/>
  <c r="J10" i="109"/>
  <c r="J9" i="109"/>
  <c r="J8" i="109"/>
  <c r="Q8" i="109" s="1"/>
  <c r="J7" i="109"/>
  <c r="H15" i="109"/>
  <c r="H14" i="109"/>
  <c r="H13" i="109"/>
  <c r="H12" i="109"/>
  <c r="H11" i="109"/>
  <c r="H10" i="109"/>
  <c r="H9" i="109"/>
  <c r="H8" i="109"/>
  <c r="H7" i="109"/>
  <c r="Q14" i="109"/>
  <c r="P13" i="109"/>
  <c r="Q12" i="109"/>
  <c r="P11" i="109"/>
  <c r="Q10" i="109"/>
  <c r="P9" i="109"/>
  <c r="P7" i="109"/>
  <c r="N6" i="109"/>
  <c r="H6" i="109"/>
  <c r="H16" i="109" s="1"/>
  <c r="J27" i="108"/>
  <c r="J26" i="108"/>
  <c r="J25" i="108"/>
  <c r="J24" i="108"/>
  <c r="J23" i="108"/>
  <c r="H27" i="108"/>
  <c r="H26" i="108"/>
  <c r="H25" i="108"/>
  <c r="H24" i="108"/>
  <c r="H23" i="108"/>
  <c r="F27" i="108"/>
  <c r="F26" i="108"/>
  <c r="F25" i="108"/>
  <c r="F24" i="108"/>
  <c r="F23" i="108"/>
  <c r="D27" i="108"/>
  <c r="D26" i="108"/>
  <c r="D25" i="108"/>
  <c r="D24" i="108"/>
  <c r="D23" i="108"/>
  <c r="N17" i="108"/>
  <c r="N16" i="108"/>
  <c r="N15" i="108"/>
  <c r="N14" i="108"/>
  <c r="N13" i="108"/>
  <c r="N12" i="108"/>
  <c r="N11" i="108"/>
  <c r="N10" i="108"/>
  <c r="N9" i="108"/>
  <c r="N8" i="108"/>
  <c r="L17" i="108"/>
  <c r="L16" i="108"/>
  <c r="L15" i="108"/>
  <c r="L14" i="108"/>
  <c r="L13" i="108"/>
  <c r="L12" i="108"/>
  <c r="L11" i="108"/>
  <c r="L10" i="108"/>
  <c r="L9" i="108"/>
  <c r="L8" i="108"/>
  <c r="J17" i="108"/>
  <c r="J16" i="108"/>
  <c r="J15" i="108"/>
  <c r="J14" i="108"/>
  <c r="J13" i="108"/>
  <c r="J12" i="108"/>
  <c r="J11" i="108"/>
  <c r="J10" i="108"/>
  <c r="J9" i="108"/>
  <c r="J8" i="108"/>
  <c r="J7" i="108" s="1"/>
  <c r="J6" i="108" s="1"/>
  <c r="J18" i="108" s="1"/>
  <c r="H17" i="108"/>
  <c r="H16" i="108"/>
  <c r="H15" i="108"/>
  <c r="H14" i="108"/>
  <c r="H13" i="108"/>
  <c r="H12" i="108"/>
  <c r="H11" i="108"/>
  <c r="H10" i="108"/>
  <c r="H9" i="108"/>
  <c r="H8" i="108"/>
  <c r="F17" i="108"/>
  <c r="F16" i="108"/>
  <c r="F15" i="108"/>
  <c r="F14" i="108"/>
  <c r="F13" i="108"/>
  <c r="F12" i="108"/>
  <c r="F11" i="108"/>
  <c r="F10" i="108"/>
  <c r="F9" i="108"/>
  <c r="F8" i="108"/>
  <c r="D17" i="108"/>
  <c r="D16" i="108"/>
  <c r="D15" i="108"/>
  <c r="D14" i="108"/>
  <c r="D13" i="108"/>
  <c r="D12" i="108"/>
  <c r="D11" i="108"/>
  <c r="D10" i="108"/>
  <c r="D9" i="108"/>
  <c r="D8" i="108"/>
  <c r="C17" i="108"/>
  <c r="C16" i="108"/>
  <c r="C15" i="108"/>
  <c r="C14" i="108"/>
  <c r="C13" i="108"/>
  <c r="C12" i="108"/>
  <c r="C11" i="108"/>
  <c r="C10" i="108"/>
  <c r="C9" i="108"/>
  <c r="C8" i="108"/>
  <c r="L27" i="108"/>
  <c r="L26" i="108"/>
  <c r="L25" i="108"/>
  <c r="L24" i="108"/>
  <c r="J28" i="108"/>
  <c r="H28" i="108"/>
  <c r="F28" i="108"/>
  <c r="D28" i="108"/>
  <c r="P17" i="108"/>
  <c r="Q16" i="108"/>
  <c r="Q14" i="108"/>
  <c r="P13" i="108"/>
  <c r="P11" i="108"/>
  <c r="P9" i="108"/>
  <c r="O7" i="108"/>
  <c r="M7" i="108"/>
  <c r="L7" i="108"/>
  <c r="K7" i="108"/>
  <c r="I7" i="108"/>
  <c r="H7" i="108"/>
  <c r="G7" i="108"/>
  <c r="D7" i="108"/>
  <c r="C7" i="108"/>
  <c r="C6" i="108" s="1"/>
  <c r="O6" i="108"/>
  <c r="M6" i="108"/>
  <c r="K6" i="108"/>
  <c r="I6" i="108"/>
  <c r="H6" i="108"/>
  <c r="H18" i="108" s="1"/>
  <c r="G6" i="108"/>
  <c r="D6" i="108"/>
  <c r="D18" i="108" s="1"/>
  <c r="J25" i="106"/>
  <c r="J24" i="106"/>
  <c r="J23" i="106"/>
  <c r="J22" i="106"/>
  <c r="J21" i="106"/>
  <c r="H25" i="106"/>
  <c r="H24" i="106"/>
  <c r="H23" i="106"/>
  <c r="H22" i="106"/>
  <c r="H21" i="106"/>
  <c r="F25" i="106"/>
  <c r="F24" i="106"/>
  <c r="F23" i="106"/>
  <c r="F22" i="106"/>
  <c r="F26" i="106" s="1"/>
  <c r="F21" i="106"/>
  <c r="D25" i="106"/>
  <c r="D24" i="106"/>
  <c r="D23" i="106"/>
  <c r="D22" i="106"/>
  <c r="D21" i="106"/>
  <c r="N15" i="106"/>
  <c r="N14" i="106"/>
  <c r="N13" i="106"/>
  <c r="N12" i="106"/>
  <c r="N11" i="106"/>
  <c r="N10" i="106"/>
  <c r="N9" i="106"/>
  <c r="N8" i="106"/>
  <c r="N7" i="106"/>
  <c r="L15" i="106"/>
  <c r="L14" i="106"/>
  <c r="L13" i="106"/>
  <c r="L12" i="106"/>
  <c r="L11" i="106"/>
  <c r="L10" i="106"/>
  <c r="L9" i="106"/>
  <c r="L8" i="106"/>
  <c r="L7" i="106"/>
  <c r="J15" i="106"/>
  <c r="J14" i="106"/>
  <c r="J13" i="106"/>
  <c r="J12" i="106"/>
  <c r="J11" i="106"/>
  <c r="J10" i="106"/>
  <c r="J9" i="106"/>
  <c r="J8" i="106"/>
  <c r="J7" i="106"/>
  <c r="H15" i="106"/>
  <c r="H14" i="106"/>
  <c r="H13" i="106"/>
  <c r="H12" i="106"/>
  <c r="H11" i="106"/>
  <c r="H10" i="106"/>
  <c r="H9" i="106"/>
  <c r="H8" i="106"/>
  <c r="H7" i="106"/>
  <c r="F15" i="106"/>
  <c r="F14" i="106"/>
  <c r="F13" i="106"/>
  <c r="F12" i="106"/>
  <c r="F11" i="106"/>
  <c r="F10" i="106"/>
  <c r="F9" i="106"/>
  <c r="F8" i="106"/>
  <c r="F7" i="106"/>
  <c r="D15" i="106"/>
  <c r="D14" i="106"/>
  <c r="D13" i="106"/>
  <c r="D12" i="106"/>
  <c r="D11" i="106"/>
  <c r="D10" i="106"/>
  <c r="D9" i="106"/>
  <c r="D8" i="106"/>
  <c r="D7" i="106"/>
  <c r="C15" i="106"/>
  <c r="C14" i="106"/>
  <c r="C13" i="106"/>
  <c r="C12" i="106"/>
  <c r="C11" i="106"/>
  <c r="C10" i="106"/>
  <c r="C9" i="106"/>
  <c r="C8" i="106"/>
  <c r="C7" i="106"/>
  <c r="P32" i="106"/>
  <c r="P29" i="106"/>
  <c r="L25" i="106"/>
  <c r="L24" i="106"/>
  <c r="L23" i="106"/>
  <c r="L22" i="106"/>
  <c r="J26" i="106"/>
  <c r="H26" i="106"/>
  <c r="D26" i="106"/>
  <c r="P15" i="106"/>
  <c r="Q14" i="106"/>
  <c r="P13" i="106"/>
  <c r="Q12" i="106"/>
  <c r="P11" i="106"/>
  <c r="Q10" i="106"/>
  <c r="P10" i="106"/>
  <c r="P9" i="106"/>
  <c r="Q8" i="106"/>
  <c r="P7" i="106"/>
  <c r="N6" i="106"/>
  <c r="N16" i="106" s="1"/>
  <c r="L6" i="106"/>
  <c r="L16" i="106" s="1"/>
  <c r="J6" i="106"/>
  <c r="J16" i="106" s="1"/>
  <c r="H6" i="106"/>
  <c r="H16" i="106" s="1"/>
  <c r="F6" i="106"/>
  <c r="F16" i="106" s="1"/>
  <c r="D6" i="106"/>
  <c r="D16" i="106" s="1"/>
  <c r="C6" i="106"/>
  <c r="C16" i="106" s="1"/>
  <c r="J25" i="105"/>
  <c r="J24" i="105"/>
  <c r="J23" i="105"/>
  <c r="J22" i="105"/>
  <c r="J21" i="105"/>
  <c r="H25" i="105"/>
  <c r="H24" i="105"/>
  <c r="H23" i="105"/>
  <c r="H22" i="105"/>
  <c r="H21" i="105"/>
  <c r="F25" i="105"/>
  <c r="F24" i="105"/>
  <c r="F23" i="105"/>
  <c r="F22" i="105"/>
  <c r="F21" i="105"/>
  <c r="D25" i="105"/>
  <c r="D24" i="105"/>
  <c r="D23" i="105"/>
  <c r="D22" i="105"/>
  <c r="D21" i="105"/>
  <c r="N15" i="105"/>
  <c r="N14" i="105"/>
  <c r="N13" i="105"/>
  <c r="N12" i="105"/>
  <c r="N11" i="105"/>
  <c r="N10" i="105"/>
  <c r="N9" i="105"/>
  <c r="N8" i="105"/>
  <c r="N7" i="105"/>
  <c r="L15" i="105"/>
  <c r="L14" i="105"/>
  <c r="L13" i="105"/>
  <c r="L12" i="105"/>
  <c r="L11" i="105"/>
  <c r="L10" i="105"/>
  <c r="L9" i="105"/>
  <c r="L8" i="105"/>
  <c r="L7" i="105"/>
  <c r="J15" i="105"/>
  <c r="J14" i="105"/>
  <c r="J13" i="105"/>
  <c r="J12" i="105"/>
  <c r="J11" i="105"/>
  <c r="J10" i="105"/>
  <c r="J9" i="105"/>
  <c r="J8" i="105"/>
  <c r="J7" i="105"/>
  <c r="H15" i="105"/>
  <c r="H14" i="105"/>
  <c r="H13" i="105"/>
  <c r="H12" i="105"/>
  <c r="H11" i="105"/>
  <c r="H10" i="105"/>
  <c r="H9" i="105"/>
  <c r="H8" i="105"/>
  <c r="H7" i="105"/>
  <c r="F15" i="105"/>
  <c r="F14" i="105"/>
  <c r="F13" i="105"/>
  <c r="F12" i="105"/>
  <c r="F11" i="105"/>
  <c r="F10" i="105"/>
  <c r="F9" i="105"/>
  <c r="F8" i="105"/>
  <c r="F7" i="105"/>
  <c r="D15" i="105"/>
  <c r="D14" i="105"/>
  <c r="D13" i="105"/>
  <c r="D12" i="105"/>
  <c r="D11" i="105"/>
  <c r="D10" i="105"/>
  <c r="D9" i="105"/>
  <c r="D8" i="105"/>
  <c r="D7" i="105"/>
  <c r="C15" i="105"/>
  <c r="C14" i="105"/>
  <c r="C13" i="105"/>
  <c r="C12" i="105"/>
  <c r="C11" i="105"/>
  <c r="C10" i="105"/>
  <c r="C9" i="105"/>
  <c r="C8" i="105"/>
  <c r="C7" i="105"/>
  <c r="L25" i="105"/>
  <c r="L24" i="105"/>
  <c r="L23" i="105"/>
  <c r="L22" i="105"/>
  <c r="J26" i="105"/>
  <c r="H26" i="105"/>
  <c r="F26" i="105"/>
  <c r="D26" i="105"/>
  <c r="Q14" i="105"/>
  <c r="P13" i="105"/>
  <c r="Q12" i="105"/>
  <c r="P11" i="105"/>
  <c r="Q10" i="105"/>
  <c r="P9" i="105"/>
  <c r="Q8" i="105"/>
  <c r="P7" i="105"/>
  <c r="N6" i="105"/>
  <c r="N16" i="105" s="1"/>
  <c r="L6" i="105"/>
  <c r="L16" i="105" s="1"/>
  <c r="J6" i="105"/>
  <c r="J16" i="105" s="1"/>
  <c r="H6" i="105"/>
  <c r="H16" i="105" s="1"/>
  <c r="F6" i="105"/>
  <c r="F16" i="105" s="1"/>
  <c r="D6" i="105"/>
  <c r="D16" i="105" s="1"/>
  <c r="C6" i="105"/>
  <c r="C16" i="105" s="1"/>
  <c r="J25" i="104"/>
  <c r="J24" i="104"/>
  <c r="J23" i="104"/>
  <c r="J22" i="104"/>
  <c r="J21" i="104"/>
  <c r="J26" i="104" s="1"/>
  <c r="H25" i="104"/>
  <c r="H24" i="104"/>
  <c r="H23" i="104"/>
  <c r="H22" i="104"/>
  <c r="H21" i="104"/>
  <c r="F25" i="104"/>
  <c r="F24" i="104"/>
  <c r="F23" i="104"/>
  <c r="F22" i="104"/>
  <c r="F21" i="104"/>
  <c r="D25" i="104"/>
  <c r="D24" i="104"/>
  <c r="D23" i="104"/>
  <c r="D22" i="104"/>
  <c r="D21" i="104"/>
  <c r="N15" i="104"/>
  <c r="N14" i="104"/>
  <c r="N13" i="104"/>
  <c r="N12" i="104"/>
  <c r="N11" i="104"/>
  <c r="N10" i="104"/>
  <c r="N9" i="104"/>
  <c r="N8" i="104"/>
  <c r="N7" i="104"/>
  <c r="L15" i="104"/>
  <c r="L14" i="104"/>
  <c r="L13" i="104"/>
  <c r="L12" i="104"/>
  <c r="L11" i="104"/>
  <c r="L10" i="104"/>
  <c r="L9" i="104"/>
  <c r="L8" i="104"/>
  <c r="L7" i="104"/>
  <c r="J15" i="104"/>
  <c r="J14" i="104"/>
  <c r="J13" i="104"/>
  <c r="J12" i="104"/>
  <c r="J11" i="104"/>
  <c r="J10" i="104"/>
  <c r="J9" i="104"/>
  <c r="J8" i="104"/>
  <c r="J7" i="104"/>
  <c r="H15" i="104"/>
  <c r="H14" i="104"/>
  <c r="H13" i="104"/>
  <c r="H12" i="104"/>
  <c r="H11" i="104"/>
  <c r="H10" i="104"/>
  <c r="H9" i="104"/>
  <c r="H8" i="104"/>
  <c r="H7" i="104"/>
  <c r="F15" i="104"/>
  <c r="F14" i="104"/>
  <c r="F13" i="104"/>
  <c r="F12" i="104"/>
  <c r="F11" i="104"/>
  <c r="F10" i="104"/>
  <c r="F9" i="104"/>
  <c r="F8" i="104"/>
  <c r="F7" i="104"/>
  <c r="D15" i="104"/>
  <c r="D14" i="104"/>
  <c r="D13" i="104"/>
  <c r="D12" i="104"/>
  <c r="D11" i="104"/>
  <c r="D10" i="104"/>
  <c r="D9" i="104"/>
  <c r="D8" i="104"/>
  <c r="D7" i="104"/>
  <c r="C15" i="104"/>
  <c r="C14" i="104"/>
  <c r="C13" i="104"/>
  <c r="C12" i="104"/>
  <c r="C11" i="104"/>
  <c r="C10" i="104"/>
  <c r="C9" i="104"/>
  <c r="C8" i="104"/>
  <c r="C7" i="104"/>
  <c r="L25" i="104"/>
  <c r="L24" i="104"/>
  <c r="L23" i="104"/>
  <c r="L22" i="104"/>
  <c r="H26" i="104"/>
  <c r="F26" i="104"/>
  <c r="D26" i="104"/>
  <c r="P15" i="104"/>
  <c r="Q14" i="104"/>
  <c r="P13" i="104"/>
  <c r="Q12" i="104"/>
  <c r="P11" i="104"/>
  <c r="Q10" i="104"/>
  <c r="P9" i="104"/>
  <c r="Q8" i="104"/>
  <c r="P7" i="104"/>
  <c r="N6" i="104"/>
  <c r="N16" i="104" s="1"/>
  <c r="L6" i="104"/>
  <c r="L16" i="104" s="1"/>
  <c r="J6" i="104"/>
  <c r="J16" i="104" s="1"/>
  <c r="H6" i="104"/>
  <c r="H16" i="104" s="1"/>
  <c r="F6" i="104"/>
  <c r="F16" i="104" s="1"/>
  <c r="D6" i="104"/>
  <c r="D16" i="104" s="1"/>
  <c r="C6" i="104"/>
  <c r="C16" i="104" s="1"/>
  <c r="J25" i="103"/>
  <c r="J24" i="103"/>
  <c r="J23" i="103"/>
  <c r="J22" i="103"/>
  <c r="J21" i="103"/>
  <c r="H25" i="103"/>
  <c r="H24" i="103"/>
  <c r="H23" i="103"/>
  <c r="H22" i="103"/>
  <c r="H21" i="103"/>
  <c r="F25" i="103"/>
  <c r="F24" i="103"/>
  <c r="F23" i="103"/>
  <c r="F22" i="103"/>
  <c r="F21" i="103"/>
  <c r="D25" i="103"/>
  <c r="D24" i="103"/>
  <c r="D23" i="103"/>
  <c r="D22" i="103"/>
  <c r="D21" i="103"/>
  <c r="N15" i="103"/>
  <c r="N14" i="103"/>
  <c r="N13" i="103"/>
  <c r="N12" i="103"/>
  <c r="N11" i="103"/>
  <c r="N10" i="103"/>
  <c r="N9" i="103"/>
  <c r="N8" i="103"/>
  <c r="N7" i="103"/>
  <c r="L15" i="103"/>
  <c r="L14" i="103"/>
  <c r="L13" i="103"/>
  <c r="L12" i="103"/>
  <c r="L11" i="103"/>
  <c r="L10" i="103"/>
  <c r="L9" i="103"/>
  <c r="L8" i="103"/>
  <c r="L7" i="103"/>
  <c r="J15" i="103"/>
  <c r="J14" i="103"/>
  <c r="J13" i="103"/>
  <c r="J12" i="103"/>
  <c r="J11" i="103"/>
  <c r="J10" i="103"/>
  <c r="J9" i="103"/>
  <c r="J8" i="103"/>
  <c r="J7" i="103"/>
  <c r="H15" i="103"/>
  <c r="H14" i="103"/>
  <c r="H13" i="103"/>
  <c r="H12" i="103"/>
  <c r="H11" i="103"/>
  <c r="H10" i="103"/>
  <c r="H9" i="103"/>
  <c r="H8" i="103"/>
  <c r="H7" i="103"/>
  <c r="F15" i="103"/>
  <c r="F14" i="103"/>
  <c r="F13" i="103"/>
  <c r="F12" i="103"/>
  <c r="F11" i="103"/>
  <c r="F10" i="103"/>
  <c r="F9" i="103"/>
  <c r="F8" i="103"/>
  <c r="F7" i="103"/>
  <c r="D15" i="103"/>
  <c r="D14" i="103"/>
  <c r="D13" i="103"/>
  <c r="D12" i="103"/>
  <c r="D11" i="103"/>
  <c r="D10" i="103"/>
  <c r="D9" i="103"/>
  <c r="D8" i="103"/>
  <c r="D7" i="103"/>
  <c r="C15" i="103"/>
  <c r="C14" i="103"/>
  <c r="C13" i="103"/>
  <c r="C12" i="103"/>
  <c r="C11" i="103"/>
  <c r="C10" i="103"/>
  <c r="C9" i="103"/>
  <c r="C8" i="103"/>
  <c r="C7" i="103"/>
  <c r="L25" i="103"/>
  <c r="L24" i="103"/>
  <c r="L23" i="103"/>
  <c r="L22" i="103"/>
  <c r="J26" i="103"/>
  <c r="H26" i="103"/>
  <c r="F26" i="103"/>
  <c r="D26" i="103"/>
  <c r="P15" i="103"/>
  <c r="Q14" i="103"/>
  <c r="P14" i="103"/>
  <c r="P13" i="103"/>
  <c r="Q12" i="103"/>
  <c r="P11" i="103"/>
  <c r="Q10" i="103"/>
  <c r="P9" i="103"/>
  <c r="Q8" i="103"/>
  <c r="P7" i="103"/>
  <c r="N6" i="103"/>
  <c r="N16" i="103" s="1"/>
  <c r="L6" i="103"/>
  <c r="L16" i="103" s="1"/>
  <c r="J6" i="103"/>
  <c r="J16" i="103" s="1"/>
  <c r="H6" i="103"/>
  <c r="H16" i="103" s="1"/>
  <c r="F6" i="103"/>
  <c r="F16" i="103" s="1"/>
  <c r="D6" i="103"/>
  <c r="D16" i="103" s="1"/>
  <c r="C6" i="103"/>
  <c r="C16" i="103" s="1"/>
  <c r="J25" i="102"/>
  <c r="J24" i="102"/>
  <c r="J23" i="102"/>
  <c r="J22" i="102"/>
  <c r="J21" i="102"/>
  <c r="H25" i="102"/>
  <c r="H24" i="102"/>
  <c r="H23" i="102"/>
  <c r="H22" i="102"/>
  <c r="H21" i="102"/>
  <c r="F25" i="102"/>
  <c r="F24" i="102"/>
  <c r="F23" i="102"/>
  <c r="F22" i="102"/>
  <c r="F21" i="102"/>
  <c r="D25" i="102"/>
  <c r="D24" i="102"/>
  <c r="D23" i="102"/>
  <c r="D22" i="102"/>
  <c r="D21" i="102"/>
  <c r="N15" i="102"/>
  <c r="N14" i="102"/>
  <c r="N13" i="102"/>
  <c r="N12" i="102"/>
  <c r="N11" i="102"/>
  <c r="N10" i="102"/>
  <c r="N9" i="102"/>
  <c r="N8" i="102"/>
  <c r="N7" i="102"/>
  <c r="L15" i="102"/>
  <c r="L14" i="102"/>
  <c r="L13" i="102"/>
  <c r="L12" i="102"/>
  <c r="L11" i="102"/>
  <c r="L10" i="102"/>
  <c r="L9" i="102"/>
  <c r="L8" i="102"/>
  <c r="L6" i="102" s="1"/>
  <c r="L16" i="102" s="1"/>
  <c r="L7" i="102"/>
  <c r="J15" i="102"/>
  <c r="J14" i="102"/>
  <c r="J13" i="102"/>
  <c r="J12" i="102"/>
  <c r="J11" i="102"/>
  <c r="J10" i="102"/>
  <c r="J9" i="102"/>
  <c r="J8" i="102"/>
  <c r="Q8" i="102" s="1"/>
  <c r="J7" i="102"/>
  <c r="H15" i="102"/>
  <c r="H14" i="102"/>
  <c r="H13" i="102"/>
  <c r="H12" i="102"/>
  <c r="H11" i="102"/>
  <c r="H10" i="102"/>
  <c r="H9" i="102"/>
  <c r="H8" i="102"/>
  <c r="H7" i="102"/>
  <c r="F15" i="102"/>
  <c r="F14" i="102"/>
  <c r="F13" i="102"/>
  <c r="F12" i="102"/>
  <c r="F11" i="102"/>
  <c r="F10" i="102"/>
  <c r="F9" i="102"/>
  <c r="F8" i="102"/>
  <c r="F7" i="102"/>
  <c r="D15" i="102"/>
  <c r="D14" i="102"/>
  <c r="D13" i="102"/>
  <c r="D12" i="102"/>
  <c r="D11" i="102"/>
  <c r="D10" i="102"/>
  <c r="D9" i="102"/>
  <c r="D8" i="102"/>
  <c r="D7" i="102"/>
  <c r="C15" i="102"/>
  <c r="C14" i="102"/>
  <c r="C13" i="102"/>
  <c r="C12" i="102"/>
  <c r="C11" i="102"/>
  <c r="C10" i="102"/>
  <c r="C9" i="102"/>
  <c r="C8" i="102"/>
  <c r="C7" i="102"/>
  <c r="L25" i="102"/>
  <c r="L24" i="102"/>
  <c r="L23" i="102"/>
  <c r="L22" i="102"/>
  <c r="J26" i="102"/>
  <c r="H26" i="102"/>
  <c r="F26" i="102"/>
  <c r="D26" i="102"/>
  <c r="P15" i="102"/>
  <c r="Q14" i="102"/>
  <c r="P14" i="102"/>
  <c r="P13" i="102"/>
  <c r="Q12" i="102"/>
  <c r="P12" i="102"/>
  <c r="P11" i="102"/>
  <c r="Q10" i="102"/>
  <c r="P9" i="102"/>
  <c r="P7" i="102"/>
  <c r="N6" i="102"/>
  <c r="N16" i="102" s="1"/>
  <c r="J6" i="102"/>
  <c r="J16" i="102" s="1"/>
  <c r="H6" i="102"/>
  <c r="H16" i="102" s="1"/>
  <c r="F6" i="102"/>
  <c r="F16" i="102" s="1"/>
  <c r="D6" i="102"/>
  <c r="D16" i="102" s="1"/>
  <c r="C6" i="102"/>
  <c r="C16" i="102" s="1"/>
  <c r="J25" i="101"/>
  <c r="J24" i="101"/>
  <c r="J23" i="101"/>
  <c r="J22" i="101"/>
  <c r="J21" i="101"/>
  <c r="H25" i="101"/>
  <c r="H24" i="101"/>
  <c r="H23" i="101"/>
  <c r="H22" i="101"/>
  <c r="H21" i="101"/>
  <c r="F25" i="101"/>
  <c r="F24" i="101"/>
  <c r="F23" i="101"/>
  <c r="F22" i="101"/>
  <c r="F21" i="101"/>
  <c r="D25" i="101"/>
  <c r="D24" i="101"/>
  <c r="D23" i="101"/>
  <c r="D22" i="101"/>
  <c r="D21" i="101"/>
  <c r="N15" i="101"/>
  <c r="N14" i="101"/>
  <c r="N13" i="101"/>
  <c r="N12" i="101"/>
  <c r="N11" i="101"/>
  <c r="N10" i="101"/>
  <c r="N9" i="101"/>
  <c r="N8" i="101"/>
  <c r="N7" i="101"/>
  <c r="L15" i="101"/>
  <c r="L14" i="101"/>
  <c r="L13" i="101"/>
  <c r="L12" i="101"/>
  <c r="L11" i="101"/>
  <c r="L10" i="101"/>
  <c r="L9" i="101"/>
  <c r="L8" i="101"/>
  <c r="L7" i="101"/>
  <c r="J15" i="101"/>
  <c r="J14" i="101"/>
  <c r="J13" i="101"/>
  <c r="J12" i="101"/>
  <c r="J11" i="101"/>
  <c r="J10" i="101"/>
  <c r="J9" i="101"/>
  <c r="J8" i="101"/>
  <c r="J7" i="101"/>
  <c r="J6" i="101" s="1"/>
  <c r="J16" i="101" s="1"/>
  <c r="H15" i="101"/>
  <c r="H14" i="101"/>
  <c r="H13" i="101"/>
  <c r="H12" i="101"/>
  <c r="H11" i="101"/>
  <c r="H10" i="101"/>
  <c r="H9" i="101"/>
  <c r="H8" i="101"/>
  <c r="H7" i="101"/>
  <c r="F15" i="101"/>
  <c r="F14" i="101"/>
  <c r="F13" i="101"/>
  <c r="F12" i="101"/>
  <c r="F11" i="101"/>
  <c r="F10" i="101"/>
  <c r="F9" i="101"/>
  <c r="F8" i="101"/>
  <c r="F7" i="101"/>
  <c r="D15" i="101"/>
  <c r="D14" i="101"/>
  <c r="D13" i="101"/>
  <c r="D12" i="101"/>
  <c r="D11" i="101"/>
  <c r="D10" i="101"/>
  <c r="D9" i="101"/>
  <c r="D8" i="101"/>
  <c r="D7" i="101"/>
  <c r="C15" i="101"/>
  <c r="C14" i="101"/>
  <c r="C13" i="101"/>
  <c r="C12" i="101"/>
  <c r="C11" i="101"/>
  <c r="C10" i="101"/>
  <c r="C9" i="101"/>
  <c r="C8" i="101"/>
  <c r="C7" i="101"/>
  <c r="L25" i="101"/>
  <c r="L24" i="101"/>
  <c r="L23" i="101"/>
  <c r="L22" i="101"/>
  <c r="J26" i="101"/>
  <c r="H26" i="101"/>
  <c r="F26" i="101"/>
  <c r="D26" i="101"/>
  <c r="P15" i="101"/>
  <c r="Q14" i="101"/>
  <c r="P14" i="101"/>
  <c r="P13" i="101"/>
  <c r="Q12" i="101"/>
  <c r="P11" i="101"/>
  <c r="Q10" i="101"/>
  <c r="P9" i="101"/>
  <c r="Q8" i="101"/>
  <c r="P7" i="101"/>
  <c r="N6" i="101"/>
  <c r="N16" i="101" s="1"/>
  <c r="L6" i="101"/>
  <c r="L16" i="101" s="1"/>
  <c r="H6" i="101"/>
  <c r="H16" i="101" s="1"/>
  <c r="F6" i="101"/>
  <c r="F16" i="101" s="1"/>
  <c r="D6" i="101"/>
  <c r="D16" i="101" s="1"/>
  <c r="C6" i="101"/>
  <c r="C16" i="101" s="1"/>
  <c r="J25" i="100"/>
  <c r="J24" i="100"/>
  <c r="J23" i="100"/>
  <c r="J22" i="100"/>
  <c r="J21" i="100"/>
  <c r="H25" i="100"/>
  <c r="H24" i="100"/>
  <c r="H23" i="100"/>
  <c r="H22" i="100"/>
  <c r="H21" i="100"/>
  <c r="F25" i="100"/>
  <c r="F24" i="100"/>
  <c r="F23" i="100"/>
  <c r="F22" i="100"/>
  <c r="F21" i="100"/>
  <c r="D25" i="100"/>
  <c r="D24" i="100"/>
  <c r="D23" i="100"/>
  <c r="D22" i="100"/>
  <c r="D21" i="100"/>
  <c r="N15" i="100"/>
  <c r="N14" i="100"/>
  <c r="N13" i="100"/>
  <c r="N12" i="100"/>
  <c r="N11" i="100"/>
  <c r="N10" i="100"/>
  <c r="N9" i="100"/>
  <c r="N8" i="100"/>
  <c r="N7" i="100"/>
  <c r="L15" i="100"/>
  <c r="L14" i="100"/>
  <c r="L13" i="100"/>
  <c r="L12" i="100"/>
  <c r="L11" i="100"/>
  <c r="L10" i="100"/>
  <c r="L9" i="100"/>
  <c r="L8" i="100"/>
  <c r="L7" i="100"/>
  <c r="J15" i="100"/>
  <c r="J14" i="100"/>
  <c r="J13" i="100"/>
  <c r="J12" i="100"/>
  <c r="J11" i="100"/>
  <c r="J10" i="100"/>
  <c r="J9" i="100"/>
  <c r="J8" i="100"/>
  <c r="J7" i="100"/>
  <c r="H15" i="100"/>
  <c r="H14" i="100"/>
  <c r="H13" i="100"/>
  <c r="H12" i="100"/>
  <c r="H11" i="100"/>
  <c r="H10" i="100"/>
  <c r="H9" i="100"/>
  <c r="H8" i="100"/>
  <c r="H7" i="100"/>
  <c r="F15" i="100"/>
  <c r="F14" i="100"/>
  <c r="F13" i="100"/>
  <c r="F12" i="100"/>
  <c r="F11" i="100"/>
  <c r="F10" i="100"/>
  <c r="F9" i="100"/>
  <c r="F8" i="100"/>
  <c r="F7" i="100"/>
  <c r="D15" i="100"/>
  <c r="D14" i="100"/>
  <c r="D13" i="100"/>
  <c r="D12" i="100"/>
  <c r="D11" i="100"/>
  <c r="D10" i="100"/>
  <c r="D9" i="100"/>
  <c r="D8" i="100"/>
  <c r="D7" i="100"/>
  <c r="C15" i="100"/>
  <c r="C14" i="100"/>
  <c r="C13" i="100"/>
  <c r="C12" i="100"/>
  <c r="C11" i="100"/>
  <c r="C10" i="100"/>
  <c r="C9" i="100"/>
  <c r="C8" i="100"/>
  <c r="C7" i="100"/>
  <c r="L25" i="100"/>
  <c r="L24" i="100"/>
  <c r="L23" i="100"/>
  <c r="L22" i="100"/>
  <c r="J26" i="100"/>
  <c r="H26" i="100"/>
  <c r="F26" i="100"/>
  <c r="D26" i="100"/>
  <c r="P15" i="100"/>
  <c r="Q14" i="100"/>
  <c r="P14" i="100"/>
  <c r="P13" i="100"/>
  <c r="Q12" i="100"/>
  <c r="P11" i="100"/>
  <c r="Q10" i="100"/>
  <c r="P9" i="100"/>
  <c r="Q8" i="100"/>
  <c r="P7" i="100"/>
  <c r="L6" i="100"/>
  <c r="L16" i="100" s="1"/>
  <c r="J6" i="100"/>
  <c r="J16" i="100" s="1"/>
  <c r="H6" i="100"/>
  <c r="H16" i="100" s="1"/>
  <c r="F6" i="100"/>
  <c r="F16" i="100" s="1"/>
  <c r="D6" i="100"/>
  <c r="D16" i="100" s="1"/>
  <c r="C6" i="100"/>
  <c r="C16" i="100" s="1"/>
  <c r="J25" i="99"/>
  <c r="J24" i="99"/>
  <c r="J23" i="99"/>
  <c r="J22" i="99"/>
  <c r="J21" i="99"/>
  <c r="H25" i="99"/>
  <c r="H24" i="99"/>
  <c r="H23" i="99"/>
  <c r="H22" i="99"/>
  <c r="H21" i="99"/>
  <c r="F25" i="99"/>
  <c r="F24" i="99"/>
  <c r="F23" i="99"/>
  <c r="F22" i="99"/>
  <c r="F21" i="99"/>
  <c r="D25" i="99"/>
  <c r="D24" i="99"/>
  <c r="D23" i="99"/>
  <c r="D22" i="99"/>
  <c r="D21" i="99"/>
  <c r="N15" i="99"/>
  <c r="N14" i="99"/>
  <c r="N13" i="99"/>
  <c r="N12" i="99"/>
  <c r="N11" i="99"/>
  <c r="N10" i="99"/>
  <c r="N9" i="99"/>
  <c r="N8" i="99"/>
  <c r="N7" i="99"/>
  <c r="L15" i="99"/>
  <c r="L14" i="99"/>
  <c r="L13" i="99"/>
  <c r="L12" i="99"/>
  <c r="L11" i="99"/>
  <c r="L10" i="99"/>
  <c r="L9" i="99"/>
  <c r="L8" i="99"/>
  <c r="L7" i="99"/>
  <c r="J15" i="99"/>
  <c r="J14" i="99"/>
  <c r="J13" i="99"/>
  <c r="J12" i="99"/>
  <c r="J11" i="99"/>
  <c r="J10" i="99"/>
  <c r="J9" i="99"/>
  <c r="J8" i="99"/>
  <c r="J7" i="99"/>
  <c r="H15" i="99"/>
  <c r="H14" i="99"/>
  <c r="H13" i="99"/>
  <c r="H12" i="99"/>
  <c r="H11" i="99"/>
  <c r="H10" i="99"/>
  <c r="H9" i="99"/>
  <c r="H8" i="99"/>
  <c r="H7" i="99"/>
  <c r="F15" i="99"/>
  <c r="F14" i="99"/>
  <c r="F13" i="99"/>
  <c r="F12" i="99"/>
  <c r="F11" i="99"/>
  <c r="F10" i="99"/>
  <c r="F9" i="99"/>
  <c r="F8" i="99"/>
  <c r="F7" i="99"/>
  <c r="D15" i="99"/>
  <c r="D14" i="99"/>
  <c r="D13" i="99"/>
  <c r="D12" i="99"/>
  <c r="D11" i="99"/>
  <c r="D10" i="99"/>
  <c r="D9" i="99"/>
  <c r="D8" i="99"/>
  <c r="D7" i="99"/>
  <c r="C15" i="99"/>
  <c r="C14" i="99"/>
  <c r="C13" i="99"/>
  <c r="C12" i="99"/>
  <c r="C11" i="99"/>
  <c r="C10" i="99"/>
  <c r="C9" i="99"/>
  <c r="C8" i="99"/>
  <c r="C7" i="99"/>
  <c r="L25" i="99"/>
  <c r="L24" i="99"/>
  <c r="L23" i="99"/>
  <c r="L22" i="99"/>
  <c r="J26" i="99"/>
  <c r="H26" i="99"/>
  <c r="F26" i="99"/>
  <c r="D26" i="99"/>
  <c r="P15" i="99"/>
  <c r="Q14" i="99"/>
  <c r="P14" i="99"/>
  <c r="P13" i="99"/>
  <c r="Q12" i="99"/>
  <c r="P11" i="99"/>
  <c r="Q10" i="99"/>
  <c r="P9" i="99"/>
  <c r="Q8" i="99"/>
  <c r="P7" i="99"/>
  <c r="N6" i="99"/>
  <c r="N16" i="99" s="1"/>
  <c r="L6" i="99"/>
  <c r="L16" i="99" s="1"/>
  <c r="J6" i="99"/>
  <c r="J16" i="99" s="1"/>
  <c r="H6" i="99"/>
  <c r="H16" i="99" s="1"/>
  <c r="F6" i="99"/>
  <c r="F16" i="99" s="1"/>
  <c r="D6" i="99"/>
  <c r="D16" i="99" s="1"/>
  <c r="C6" i="99"/>
  <c r="C16" i="99" s="1"/>
  <c r="J25" i="98"/>
  <c r="J24" i="98"/>
  <c r="J23" i="98"/>
  <c r="J22" i="98"/>
  <c r="J21" i="98"/>
  <c r="H25" i="98"/>
  <c r="H24" i="98"/>
  <c r="H23" i="98"/>
  <c r="H22" i="98"/>
  <c r="H21" i="98"/>
  <c r="F25" i="98"/>
  <c r="F24" i="98"/>
  <c r="F23" i="98"/>
  <c r="F22" i="98"/>
  <c r="F21" i="98"/>
  <c r="D25" i="98"/>
  <c r="D24" i="98"/>
  <c r="D23" i="98"/>
  <c r="D22" i="98"/>
  <c r="D21" i="98"/>
  <c r="N15" i="98"/>
  <c r="N14" i="98"/>
  <c r="N13" i="98"/>
  <c r="N12" i="98"/>
  <c r="N11" i="98"/>
  <c r="N10" i="98"/>
  <c r="N9" i="98"/>
  <c r="N8" i="98"/>
  <c r="N7" i="98"/>
  <c r="L15" i="98"/>
  <c r="L14" i="98"/>
  <c r="L13" i="98"/>
  <c r="L12" i="98"/>
  <c r="L11" i="98"/>
  <c r="L10" i="98"/>
  <c r="L9" i="98"/>
  <c r="L8" i="98"/>
  <c r="L7" i="98"/>
  <c r="J15" i="98"/>
  <c r="J14" i="98"/>
  <c r="J13" i="98"/>
  <c r="J12" i="98"/>
  <c r="J11" i="98"/>
  <c r="J10" i="98"/>
  <c r="J9" i="98"/>
  <c r="J8" i="98"/>
  <c r="J7" i="98"/>
  <c r="H15" i="98"/>
  <c r="H14" i="98"/>
  <c r="H13" i="98"/>
  <c r="H12" i="98"/>
  <c r="H11" i="98"/>
  <c r="H10" i="98"/>
  <c r="H9" i="98"/>
  <c r="H8" i="98"/>
  <c r="H7" i="98"/>
  <c r="F15" i="98"/>
  <c r="F14" i="98"/>
  <c r="F13" i="98"/>
  <c r="F12" i="98"/>
  <c r="F11" i="98"/>
  <c r="F10" i="98"/>
  <c r="F9" i="98"/>
  <c r="F8" i="98"/>
  <c r="F7" i="98"/>
  <c r="D15" i="98"/>
  <c r="D14" i="98"/>
  <c r="D13" i="98"/>
  <c r="D12" i="98"/>
  <c r="D11" i="98"/>
  <c r="D10" i="98"/>
  <c r="D9" i="98"/>
  <c r="D8" i="98"/>
  <c r="D7" i="98"/>
  <c r="C15" i="98"/>
  <c r="C14" i="98"/>
  <c r="C13" i="98"/>
  <c r="C12" i="98"/>
  <c r="C11" i="98"/>
  <c r="C10" i="98"/>
  <c r="C9" i="98"/>
  <c r="C8" i="98"/>
  <c r="C7" i="98"/>
  <c r="L25" i="98"/>
  <c r="L24" i="98"/>
  <c r="L23" i="98"/>
  <c r="L22" i="98"/>
  <c r="J26" i="98"/>
  <c r="H26" i="98"/>
  <c r="F26" i="98"/>
  <c r="D26" i="98"/>
  <c r="P15" i="98"/>
  <c r="Q14" i="98"/>
  <c r="P14" i="98"/>
  <c r="P13" i="98"/>
  <c r="Q12" i="98"/>
  <c r="P11" i="98"/>
  <c r="Q10" i="98"/>
  <c r="P9" i="98"/>
  <c r="Q8" i="98"/>
  <c r="P7" i="98"/>
  <c r="N6" i="98"/>
  <c r="N16" i="98" s="1"/>
  <c r="L6" i="98"/>
  <c r="L16" i="98" s="1"/>
  <c r="J6" i="98"/>
  <c r="J16" i="98" s="1"/>
  <c r="H6" i="98"/>
  <c r="H16" i="98" s="1"/>
  <c r="F6" i="98"/>
  <c r="F16" i="98" s="1"/>
  <c r="D6" i="98"/>
  <c r="D16" i="98" s="1"/>
  <c r="C6" i="98"/>
  <c r="C16" i="98" s="1"/>
  <c r="J25" i="97"/>
  <c r="J24" i="97"/>
  <c r="J23" i="97"/>
  <c r="J22" i="97"/>
  <c r="J21" i="97"/>
  <c r="H25" i="97"/>
  <c r="H24" i="97"/>
  <c r="H23" i="97"/>
  <c r="H22" i="97"/>
  <c r="H21" i="97"/>
  <c r="F25" i="97"/>
  <c r="F24" i="97"/>
  <c r="F23" i="97"/>
  <c r="F22" i="97"/>
  <c r="F21" i="97"/>
  <c r="D25" i="97"/>
  <c r="D24" i="97"/>
  <c r="D23" i="97"/>
  <c r="D22" i="97"/>
  <c r="D21" i="97"/>
  <c r="N15" i="97"/>
  <c r="N14" i="97"/>
  <c r="N13" i="97"/>
  <c r="N12" i="97"/>
  <c r="N11" i="97"/>
  <c r="N10" i="97"/>
  <c r="N9" i="97"/>
  <c r="N8" i="97"/>
  <c r="N7" i="97"/>
  <c r="L15" i="97"/>
  <c r="L14" i="97"/>
  <c r="L13" i="97"/>
  <c r="L12" i="97"/>
  <c r="L11" i="97"/>
  <c r="L10" i="97"/>
  <c r="L9" i="97"/>
  <c r="L8" i="97"/>
  <c r="L7" i="97"/>
  <c r="J15" i="97"/>
  <c r="J14" i="97"/>
  <c r="J13" i="97"/>
  <c r="J12" i="97"/>
  <c r="J11" i="97"/>
  <c r="J10" i="97"/>
  <c r="J9" i="97"/>
  <c r="J8" i="97"/>
  <c r="J7" i="97"/>
  <c r="H15" i="97"/>
  <c r="H14" i="97"/>
  <c r="H13" i="97"/>
  <c r="H12" i="97"/>
  <c r="H11" i="97"/>
  <c r="H10" i="97"/>
  <c r="H9" i="97"/>
  <c r="H8" i="97"/>
  <c r="H7" i="97"/>
  <c r="F15" i="97"/>
  <c r="F14" i="97"/>
  <c r="F13" i="97"/>
  <c r="F12" i="97"/>
  <c r="F11" i="97"/>
  <c r="F10" i="97"/>
  <c r="F9" i="97"/>
  <c r="F8" i="97"/>
  <c r="F7" i="97"/>
  <c r="D15" i="97"/>
  <c r="D14" i="97"/>
  <c r="D13" i="97"/>
  <c r="D12" i="97"/>
  <c r="D11" i="97"/>
  <c r="D10" i="97"/>
  <c r="D9" i="97"/>
  <c r="D8" i="97"/>
  <c r="D7" i="97"/>
  <c r="C15" i="97"/>
  <c r="C14" i="97"/>
  <c r="C13" i="97"/>
  <c r="C12" i="97"/>
  <c r="C11" i="97"/>
  <c r="C10" i="97"/>
  <c r="C9" i="97"/>
  <c r="C8" i="97"/>
  <c r="C7" i="97"/>
  <c r="L25" i="97"/>
  <c r="L24" i="97"/>
  <c r="L23" i="97"/>
  <c r="L22" i="97"/>
  <c r="J26" i="97"/>
  <c r="H26" i="97"/>
  <c r="F26" i="97"/>
  <c r="D26" i="97"/>
  <c r="P15" i="97"/>
  <c r="Q14" i="97"/>
  <c r="P14" i="97"/>
  <c r="P13" i="97"/>
  <c r="Q12" i="97"/>
  <c r="P11" i="97"/>
  <c r="Q10" i="97"/>
  <c r="P9" i="97"/>
  <c r="Q8" i="97"/>
  <c r="P7" i="97"/>
  <c r="N6" i="97"/>
  <c r="N16" i="97" s="1"/>
  <c r="L6" i="97"/>
  <c r="L16" i="97" s="1"/>
  <c r="J6" i="97"/>
  <c r="J16" i="97" s="1"/>
  <c r="H6" i="97"/>
  <c r="H16" i="97" s="1"/>
  <c r="F6" i="97"/>
  <c r="F16" i="97" s="1"/>
  <c r="D6" i="97"/>
  <c r="D16" i="97" s="1"/>
  <c r="C6" i="97"/>
  <c r="C16" i="97" s="1"/>
  <c r="J25" i="96"/>
  <c r="J24" i="96"/>
  <c r="J23" i="96"/>
  <c r="J22" i="96"/>
  <c r="J21" i="96"/>
  <c r="H25" i="96"/>
  <c r="H24" i="96"/>
  <c r="H23" i="96"/>
  <c r="H22" i="96"/>
  <c r="H21" i="96"/>
  <c r="F25" i="96"/>
  <c r="F24" i="96"/>
  <c r="F23" i="96"/>
  <c r="F22" i="96"/>
  <c r="F21" i="96"/>
  <c r="D25" i="96"/>
  <c r="D24" i="96"/>
  <c r="D23" i="96"/>
  <c r="D22" i="96"/>
  <c r="D21" i="96"/>
  <c r="N15" i="96"/>
  <c r="N14" i="96"/>
  <c r="N13" i="96"/>
  <c r="N12" i="96"/>
  <c r="N11" i="96"/>
  <c r="N10" i="96"/>
  <c r="N9" i="96"/>
  <c r="N8" i="96"/>
  <c r="N7" i="96"/>
  <c r="L15" i="96"/>
  <c r="L14" i="96"/>
  <c r="L13" i="96"/>
  <c r="L12" i="96"/>
  <c r="L11" i="96"/>
  <c r="L10" i="96"/>
  <c r="L9" i="96"/>
  <c r="L8" i="96"/>
  <c r="L7" i="96"/>
  <c r="J15" i="96"/>
  <c r="J14" i="96"/>
  <c r="J13" i="96"/>
  <c r="J12" i="96"/>
  <c r="J11" i="96"/>
  <c r="J10" i="96"/>
  <c r="J9" i="96"/>
  <c r="J8" i="96"/>
  <c r="J7" i="96"/>
  <c r="H15" i="96"/>
  <c r="H14" i="96"/>
  <c r="H13" i="96"/>
  <c r="H12" i="96"/>
  <c r="H11" i="96"/>
  <c r="H10" i="96"/>
  <c r="H9" i="96"/>
  <c r="H8" i="96"/>
  <c r="H7" i="96"/>
  <c r="F15" i="96"/>
  <c r="F14" i="96"/>
  <c r="F13" i="96"/>
  <c r="F12" i="96"/>
  <c r="F11" i="96"/>
  <c r="F10" i="96"/>
  <c r="F9" i="96"/>
  <c r="F8" i="96"/>
  <c r="F7" i="96"/>
  <c r="D15" i="96"/>
  <c r="D14" i="96"/>
  <c r="D13" i="96"/>
  <c r="D12" i="96"/>
  <c r="D11" i="96"/>
  <c r="D10" i="96"/>
  <c r="D9" i="96"/>
  <c r="D8" i="96"/>
  <c r="D7" i="96"/>
  <c r="C15" i="96"/>
  <c r="C14" i="96"/>
  <c r="C13" i="96"/>
  <c r="C12" i="96"/>
  <c r="C11" i="96"/>
  <c r="C10" i="96"/>
  <c r="C9" i="96"/>
  <c r="C8" i="96"/>
  <c r="C7" i="96"/>
  <c r="L25" i="96"/>
  <c r="L24" i="96"/>
  <c r="L23" i="96"/>
  <c r="L22" i="96"/>
  <c r="F26" i="96"/>
  <c r="H26" i="96"/>
  <c r="D26" i="96"/>
  <c r="P15" i="96"/>
  <c r="Q14" i="96"/>
  <c r="P14" i="96"/>
  <c r="P13" i="96"/>
  <c r="Q12" i="96"/>
  <c r="P12" i="96"/>
  <c r="P11" i="96"/>
  <c r="Q10" i="96"/>
  <c r="P10" i="96"/>
  <c r="P9" i="96"/>
  <c r="Q8" i="96"/>
  <c r="P8" i="96"/>
  <c r="P7" i="96"/>
  <c r="J6" i="96"/>
  <c r="J16" i="96" s="1"/>
  <c r="C6" i="96"/>
  <c r="C16" i="96" s="1"/>
  <c r="L6" i="96"/>
  <c r="L16" i="96" s="1"/>
  <c r="H6" i="96"/>
  <c r="H16" i="96" s="1"/>
  <c r="D6" i="96"/>
  <c r="D16" i="96" s="1"/>
  <c r="J25" i="95"/>
  <c r="J24" i="95"/>
  <c r="J23" i="95"/>
  <c r="J22" i="95"/>
  <c r="J21" i="95"/>
  <c r="H25" i="95"/>
  <c r="H24" i="95"/>
  <c r="H23" i="95"/>
  <c r="H22" i="95"/>
  <c r="H21" i="95"/>
  <c r="F25" i="95"/>
  <c r="F24" i="95"/>
  <c r="F23" i="95"/>
  <c r="F22" i="95"/>
  <c r="F21" i="95"/>
  <c r="D25" i="95"/>
  <c r="D24" i="95"/>
  <c r="D23" i="95"/>
  <c r="D22" i="95"/>
  <c r="D21" i="95"/>
  <c r="N15" i="95"/>
  <c r="N14" i="95"/>
  <c r="N13" i="95"/>
  <c r="N12" i="95"/>
  <c r="N11" i="95"/>
  <c r="N10" i="95"/>
  <c r="N9" i="95"/>
  <c r="N8" i="95"/>
  <c r="N7" i="95"/>
  <c r="L15" i="95"/>
  <c r="L14" i="95"/>
  <c r="L13" i="95"/>
  <c r="L12" i="95"/>
  <c r="L11" i="95"/>
  <c r="L10" i="95"/>
  <c r="L9" i="95"/>
  <c r="L8" i="95"/>
  <c r="L7" i="95"/>
  <c r="J15" i="95"/>
  <c r="J14" i="95"/>
  <c r="J13" i="95"/>
  <c r="J12" i="95"/>
  <c r="J11" i="95"/>
  <c r="J10" i="95"/>
  <c r="J9" i="95"/>
  <c r="J8" i="95"/>
  <c r="J7" i="95"/>
  <c r="H15" i="95"/>
  <c r="H14" i="95"/>
  <c r="H13" i="95"/>
  <c r="H12" i="95"/>
  <c r="H11" i="95"/>
  <c r="H10" i="95"/>
  <c r="H9" i="95"/>
  <c r="H8" i="95"/>
  <c r="H7" i="95"/>
  <c r="F15" i="95"/>
  <c r="F14" i="95"/>
  <c r="F13" i="95"/>
  <c r="F12" i="95"/>
  <c r="F11" i="95"/>
  <c r="F10" i="95"/>
  <c r="F9" i="95"/>
  <c r="F8" i="95"/>
  <c r="F7" i="95"/>
  <c r="D15" i="95"/>
  <c r="D14" i="95"/>
  <c r="D13" i="95"/>
  <c r="D12" i="95"/>
  <c r="D11" i="95"/>
  <c r="D10" i="95"/>
  <c r="D9" i="95"/>
  <c r="D8" i="95"/>
  <c r="D7" i="95"/>
  <c r="C15" i="95"/>
  <c r="C14" i="95"/>
  <c r="C13" i="95"/>
  <c r="C12" i="95"/>
  <c r="C11" i="95"/>
  <c r="C10" i="95"/>
  <c r="C9" i="95"/>
  <c r="C8" i="95"/>
  <c r="C7" i="95"/>
  <c r="L25" i="95"/>
  <c r="L23" i="95"/>
  <c r="L22" i="95"/>
  <c r="J26" i="95"/>
  <c r="H26" i="95"/>
  <c r="F26" i="95"/>
  <c r="D26" i="95"/>
  <c r="P15" i="95"/>
  <c r="Q14" i="95"/>
  <c r="P14" i="95"/>
  <c r="P13" i="95"/>
  <c r="Q12" i="95"/>
  <c r="P11" i="95"/>
  <c r="Q10" i="95"/>
  <c r="P9" i="95"/>
  <c r="Q8" i="95"/>
  <c r="P7" i="95"/>
  <c r="N6" i="95"/>
  <c r="N16" i="95" s="1"/>
  <c r="L6" i="95"/>
  <c r="L16" i="95" s="1"/>
  <c r="J6" i="95"/>
  <c r="J16" i="95" s="1"/>
  <c r="H6" i="95"/>
  <c r="H16" i="95" s="1"/>
  <c r="D6" i="95"/>
  <c r="D16" i="95" s="1"/>
  <c r="C6" i="95"/>
  <c r="C16" i="95" s="1"/>
  <c r="J25" i="94"/>
  <c r="J24" i="94"/>
  <c r="J23" i="94"/>
  <c r="J22" i="94"/>
  <c r="J21" i="94"/>
  <c r="H25" i="94"/>
  <c r="H24" i="94"/>
  <c r="H23" i="94"/>
  <c r="H22" i="94"/>
  <c r="H21" i="94"/>
  <c r="F25" i="94"/>
  <c r="F24" i="94"/>
  <c r="F23" i="94"/>
  <c r="F22" i="94"/>
  <c r="F21" i="94"/>
  <c r="D25" i="94"/>
  <c r="D24" i="94"/>
  <c r="D23" i="94"/>
  <c r="D22" i="94"/>
  <c r="D21" i="94"/>
  <c r="N15" i="94"/>
  <c r="N14" i="94"/>
  <c r="N13" i="94"/>
  <c r="N12" i="94"/>
  <c r="N11" i="94"/>
  <c r="N10" i="94"/>
  <c r="N9" i="94"/>
  <c r="N8" i="94"/>
  <c r="N7" i="94"/>
  <c r="L15" i="94"/>
  <c r="L14" i="94"/>
  <c r="L13" i="94"/>
  <c r="L12" i="94"/>
  <c r="L11" i="94"/>
  <c r="L10" i="94"/>
  <c r="L9" i="94"/>
  <c r="L8" i="94"/>
  <c r="L7" i="94"/>
  <c r="J15" i="94"/>
  <c r="J14" i="94"/>
  <c r="J13" i="94"/>
  <c r="J12" i="94"/>
  <c r="J11" i="94"/>
  <c r="J10" i="94"/>
  <c r="J9" i="94"/>
  <c r="J8" i="94"/>
  <c r="J7" i="94"/>
  <c r="H15" i="94"/>
  <c r="H14" i="94"/>
  <c r="H13" i="94"/>
  <c r="H12" i="94"/>
  <c r="H11" i="94"/>
  <c r="H10" i="94"/>
  <c r="H9" i="94"/>
  <c r="H8" i="94"/>
  <c r="H7" i="94"/>
  <c r="F15" i="94"/>
  <c r="F14" i="94"/>
  <c r="F13" i="94"/>
  <c r="F12" i="94"/>
  <c r="F11" i="94"/>
  <c r="F10" i="94"/>
  <c r="F9" i="94"/>
  <c r="F8" i="94"/>
  <c r="F7" i="94"/>
  <c r="D15" i="94"/>
  <c r="D14" i="94"/>
  <c r="D13" i="94"/>
  <c r="D12" i="94"/>
  <c r="D11" i="94"/>
  <c r="D10" i="94"/>
  <c r="D9" i="94"/>
  <c r="D8" i="94"/>
  <c r="D7" i="94"/>
  <c r="C15" i="94"/>
  <c r="C14" i="94"/>
  <c r="C13" i="94"/>
  <c r="C12" i="94"/>
  <c r="C11" i="94"/>
  <c r="C10" i="94"/>
  <c r="C9" i="94"/>
  <c r="C8" i="94"/>
  <c r="C7" i="94"/>
  <c r="L25" i="94"/>
  <c r="L24" i="94"/>
  <c r="L23" i="94"/>
  <c r="L22" i="94"/>
  <c r="J26" i="94"/>
  <c r="H26" i="94"/>
  <c r="F26" i="94"/>
  <c r="D26" i="94"/>
  <c r="P15" i="94"/>
  <c r="Q14" i="94"/>
  <c r="P14" i="94"/>
  <c r="P13" i="94"/>
  <c r="Q12" i="94"/>
  <c r="P11" i="94"/>
  <c r="Q10" i="94"/>
  <c r="P9" i="94"/>
  <c r="Q8" i="94"/>
  <c r="P7" i="94"/>
  <c r="N6" i="94"/>
  <c r="N16" i="94" s="1"/>
  <c r="L6" i="94"/>
  <c r="L16" i="94" s="1"/>
  <c r="J6" i="94"/>
  <c r="J16" i="94" s="1"/>
  <c r="H6" i="94"/>
  <c r="H16" i="94" s="1"/>
  <c r="F6" i="94"/>
  <c r="F16" i="94" s="1"/>
  <c r="D6" i="94"/>
  <c r="C6" i="94"/>
  <c r="C16" i="94" s="1"/>
  <c r="J25" i="93"/>
  <c r="J24" i="93"/>
  <c r="J23" i="93"/>
  <c r="J22" i="93"/>
  <c r="J21" i="93"/>
  <c r="H25" i="93"/>
  <c r="H24" i="93"/>
  <c r="H23" i="93"/>
  <c r="H22" i="93"/>
  <c r="H21" i="93"/>
  <c r="F25" i="93"/>
  <c r="F24" i="93"/>
  <c r="F23" i="93"/>
  <c r="F22" i="93"/>
  <c r="F21" i="93"/>
  <c r="D25" i="93"/>
  <c r="D24" i="93"/>
  <c r="D23" i="93"/>
  <c r="D22" i="93"/>
  <c r="D21" i="93"/>
  <c r="N15" i="93"/>
  <c r="N14" i="93"/>
  <c r="N13" i="93"/>
  <c r="N12" i="93"/>
  <c r="N11" i="93"/>
  <c r="N10" i="93"/>
  <c r="N9" i="93"/>
  <c r="N8" i="93"/>
  <c r="N7" i="93"/>
  <c r="L15" i="93"/>
  <c r="L14" i="93"/>
  <c r="L13" i="93"/>
  <c r="L12" i="93"/>
  <c r="L11" i="93"/>
  <c r="L10" i="93"/>
  <c r="L9" i="93"/>
  <c r="L8" i="93"/>
  <c r="L7" i="93"/>
  <c r="J15" i="93"/>
  <c r="J14" i="93"/>
  <c r="J13" i="93"/>
  <c r="J12" i="93"/>
  <c r="J11" i="93"/>
  <c r="J10" i="93"/>
  <c r="J9" i="93"/>
  <c r="J8" i="93"/>
  <c r="J7" i="93"/>
  <c r="H15" i="93"/>
  <c r="H14" i="93"/>
  <c r="H13" i="93"/>
  <c r="H12" i="93"/>
  <c r="H11" i="93"/>
  <c r="H10" i="93"/>
  <c r="H9" i="93"/>
  <c r="H8" i="93"/>
  <c r="H7" i="93"/>
  <c r="F15" i="93"/>
  <c r="F14" i="93"/>
  <c r="F13" i="93"/>
  <c r="F12" i="93"/>
  <c r="F11" i="93"/>
  <c r="F10" i="93"/>
  <c r="F9" i="93"/>
  <c r="F8" i="93"/>
  <c r="F7" i="93"/>
  <c r="D15" i="93"/>
  <c r="D14" i="93"/>
  <c r="D13" i="93"/>
  <c r="D12" i="93"/>
  <c r="D11" i="93"/>
  <c r="D10" i="93"/>
  <c r="D9" i="93"/>
  <c r="D8" i="93"/>
  <c r="D7" i="93"/>
  <c r="C15" i="93"/>
  <c r="C14" i="93"/>
  <c r="C13" i="93"/>
  <c r="C12" i="93"/>
  <c r="C11" i="93"/>
  <c r="C10" i="93"/>
  <c r="C9" i="93"/>
  <c r="C8" i="93"/>
  <c r="C7" i="93"/>
  <c r="L25" i="93"/>
  <c r="L24" i="93"/>
  <c r="L23" i="93"/>
  <c r="L22" i="93"/>
  <c r="J26" i="93"/>
  <c r="H26" i="93"/>
  <c r="F26" i="93"/>
  <c r="D26" i="93"/>
  <c r="P15" i="93"/>
  <c r="Q14" i="93"/>
  <c r="P13" i="93"/>
  <c r="Q12" i="93"/>
  <c r="P11" i="93"/>
  <c r="Q10" i="93"/>
  <c r="P9" i="93"/>
  <c r="Q8" i="93"/>
  <c r="P7" i="93"/>
  <c r="N6" i="93"/>
  <c r="N16" i="93" s="1"/>
  <c r="L6" i="93"/>
  <c r="L16" i="93" s="1"/>
  <c r="J6" i="93"/>
  <c r="J16" i="93" s="1"/>
  <c r="H6" i="93"/>
  <c r="H16" i="93" s="1"/>
  <c r="F6" i="93"/>
  <c r="F16" i="93" s="1"/>
  <c r="D6" i="93"/>
  <c r="D16" i="93" s="1"/>
  <c r="C6" i="93"/>
  <c r="C16" i="93" s="1"/>
  <c r="J25" i="92"/>
  <c r="J24" i="92"/>
  <c r="J23" i="92"/>
  <c r="J22" i="92"/>
  <c r="J21" i="92"/>
  <c r="H25" i="92"/>
  <c r="H24" i="92"/>
  <c r="H23" i="92"/>
  <c r="H22" i="92"/>
  <c r="H21" i="92"/>
  <c r="F25" i="92"/>
  <c r="F24" i="92"/>
  <c r="F23" i="92"/>
  <c r="F22" i="92"/>
  <c r="F21" i="92"/>
  <c r="D25" i="92"/>
  <c r="D24" i="92"/>
  <c r="D23" i="92"/>
  <c r="D22" i="92"/>
  <c r="D21" i="92"/>
  <c r="N15" i="92"/>
  <c r="N14" i="92"/>
  <c r="N13" i="92"/>
  <c r="N12" i="92"/>
  <c r="N11" i="92"/>
  <c r="N10" i="92"/>
  <c r="N9" i="92"/>
  <c r="N8" i="92"/>
  <c r="N7" i="92"/>
  <c r="L15" i="92"/>
  <c r="L14" i="92"/>
  <c r="L13" i="92"/>
  <c r="L12" i="92"/>
  <c r="L11" i="92"/>
  <c r="L10" i="92"/>
  <c r="L9" i="92"/>
  <c r="L8" i="92"/>
  <c r="L7" i="92"/>
  <c r="J15" i="92"/>
  <c r="J14" i="92"/>
  <c r="J13" i="92"/>
  <c r="J12" i="92"/>
  <c r="J11" i="92"/>
  <c r="J10" i="92"/>
  <c r="J9" i="92"/>
  <c r="J8" i="92"/>
  <c r="J7" i="92"/>
  <c r="J6" i="92" s="1"/>
  <c r="J16" i="92" s="1"/>
  <c r="H15" i="92"/>
  <c r="H14" i="92"/>
  <c r="H13" i="92"/>
  <c r="H12" i="92"/>
  <c r="H11" i="92"/>
  <c r="H10" i="92"/>
  <c r="H9" i="92"/>
  <c r="H8" i="92"/>
  <c r="H7" i="92"/>
  <c r="F15" i="92"/>
  <c r="F14" i="92"/>
  <c r="F13" i="92"/>
  <c r="F12" i="92"/>
  <c r="F11" i="92"/>
  <c r="F10" i="92"/>
  <c r="F9" i="92"/>
  <c r="F8" i="92"/>
  <c r="F7" i="92"/>
  <c r="D15" i="92"/>
  <c r="D14" i="92"/>
  <c r="D13" i="92"/>
  <c r="D12" i="92"/>
  <c r="D11" i="92"/>
  <c r="D10" i="92"/>
  <c r="D9" i="92"/>
  <c r="D8" i="92"/>
  <c r="D7" i="92"/>
  <c r="C15" i="92"/>
  <c r="C14" i="92"/>
  <c r="C13" i="92"/>
  <c r="C12" i="92"/>
  <c r="C11" i="92"/>
  <c r="C10" i="92"/>
  <c r="C9" i="92"/>
  <c r="C8" i="92"/>
  <c r="C7" i="92"/>
  <c r="L25" i="92"/>
  <c r="L24" i="92"/>
  <c r="L23" i="92"/>
  <c r="L22" i="92"/>
  <c r="J26" i="92"/>
  <c r="H26" i="92"/>
  <c r="F26" i="92"/>
  <c r="D26" i="92"/>
  <c r="Q14" i="92"/>
  <c r="P14" i="92"/>
  <c r="P13" i="92"/>
  <c r="Q12" i="92"/>
  <c r="P11" i="92"/>
  <c r="Q10" i="92"/>
  <c r="P9" i="92"/>
  <c r="Q8" i="92"/>
  <c r="P7" i="92"/>
  <c r="N6" i="92"/>
  <c r="N16" i="92" s="1"/>
  <c r="L6" i="92"/>
  <c r="L16" i="92" s="1"/>
  <c r="H6" i="92"/>
  <c r="H16" i="92" s="1"/>
  <c r="F6" i="92"/>
  <c r="F16" i="92" s="1"/>
  <c r="D6" i="92"/>
  <c r="D16" i="92" s="1"/>
  <c r="C6" i="92"/>
  <c r="C16" i="92" s="1"/>
  <c r="J25" i="91"/>
  <c r="J24" i="91"/>
  <c r="J23" i="91"/>
  <c r="J22" i="91"/>
  <c r="J21" i="91"/>
  <c r="H25" i="91"/>
  <c r="H24" i="91"/>
  <c r="H23" i="91"/>
  <c r="H22" i="91"/>
  <c r="H21" i="91"/>
  <c r="F25" i="91"/>
  <c r="F24" i="91"/>
  <c r="F23" i="91"/>
  <c r="F22" i="91"/>
  <c r="F21" i="91"/>
  <c r="D25" i="91"/>
  <c r="D24" i="91"/>
  <c r="D23" i="91"/>
  <c r="D22" i="91"/>
  <c r="D21" i="91"/>
  <c r="N15" i="91"/>
  <c r="N14" i="91"/>
  <c r="N13" i="91"/>
  <c r="N12" i="91"/>
  <c r="N11" i="91"/>
  <c r="N10" i="91"/>
  <c r="N9" i="91"/>
  <c r="N8" i="91"/>
  <c r="N7" i="91"/>
  <c r="L15" i="91"/>
  <c r="L14" i="91"/>
  <c r="L13" i="91"/>
  <c r="L12" i="91"/>
  <c r="L11" i="91"/>
  <c r="L10" i="91"/>
  <c r="L9" i="91"/>
  <c r="L8" i="91"/>
  <c r="L7" i="91"/>
  <c r="J15" i="91"/>
  <c r="J14" i="91"/>
  <c r="J13" i="91"/>
  <c r="J12" i="91"/>
  <c r="J11" i="91"/>
  <c r="J10" i="91"/>
  <c r="J9" i="91"/>
  <c r="J8" i="91"/>
  <c r="J7" i="91"/>
  <c r="H15" i="91"/>
  <c r="H14" i="91"/>
  <c r="H13" i="91"/>
  <c r="H12" i="91"/>
  <c r="H11" i="90"/>
  <c r="H11" i="91"/>
  <c r="H10" i="91"/>
  <c r="H9" i="91"/>
  <c r="H8" i="91"/>
  <c r="H7" i="91"/>
  <c r="F15" i="91"/>
  <c r="F14" i="91"/>
  <c r="F13" i="91"/>
  <c r="F12" i="91"/>
  <c r="F11" i="91"/>
  <c r="F10" i="91"/>
  <c r="F9" i="91"/>
  <c r="F8" i="91"/>
  <c r="F7" i="91"/>
  <c r="D15" i="91"/>
  <c r="D14" i="91"/>
  <c r="D13" i="91"/>
  <c r="D12" i="91"/>
  <c r="D11" i="91"/>
  <c r="D10" i="91"/>
  <c r="D9" i="91"/>
  <c r="D8" i="91"/>
  <c r="D7" i="91"/>
  <c r="C15" i="91"/>
  <c r="C14" i="91"/>
  <c r="C13" i="91"/>
  <c r="C12" i="91"/>
  <c r="C11" i="91"/>
  <c r="C10" i="91"/>
  <c r="C9" i="91"/>
  <c r="C8" i="91"/>
  <c r="C7" i="91"/>
  <c r="L25" i="91"/>
  <c r="L24" i="91"/>
  <c r="L23" i="91"/>
  <c r="L22" i="91"/>
  <c r="J26" i="91"/>
  <c r="H26" i="91"/>
  <c r="F26" i="91"/>
  <c r="D26" i="91"/>
  <c r="P15" i="91"/>
  <c r="Q14" i="91"/>
  <c r="P14" i="91"/>
  <c r="P13" i="91"/>
  <c r="Q12" i="91"/>
  <c r="P11" i="91"/>
  <c r="Q10" i="91"/>
  <c r="P9" i="91"/>
  <c r="P7" i="91"/>
  <c r="N6" i="91"/>
  <c r="N16" i="91" s="1"/>
  <c r="L6" i="91"/>
  <c r="L16" i="91" s="1"/>
  <c r="J6" i="91"/>
  <c r="J16" i="91" s="1"/>
  <c r="H6" i="91"/>
  <c r="H16" i="91" s="1"/>
  <c r="F6" i="91"/>
  <c r="F16" i="91" s="1"/>
  <c r="C6" i="91"/>
  <c r="C16" i="91" s="1"/>
  <c r="J25" i="90"/>
  <c r="J24" i="90"/>
  <c r="J23" i="90"/>
  <c r="J22" i="90"/>
  <c r="J21" i="90"/>
  <c r="H25" i="90"/>
  <c r="H24" i="90"/>
  <c r="H23" i="90"/>
  <c r="H22" i="90"/>
  <c r="H21" i="90"/>
  <c r="F25" i="90"/>
  <c r="F24" i="90"/>
  <c r="F23" i="90"/>
  <c r="F22" i="90"/>
  <c r="F21" i="90"/>
  <c r="D25" i="90"/>
  <c r="D24" i="90"/>
  <c r="D23" i="90"/>
  <c r="D22" i="90"/>
  <c r="D21" i="90"/>
  <c r="N15" i="90"/>
  <c r="N14" i="90"/>
  <c r="N13" i="90"/>
  <c r="N12" i="90"/>
  <c r="N11" i="90"/>
  <c r="N10" i="90"/>
  <c r="N9" i="90"/>
  <c r="N8" i="90"/>
  <c r="N7" i="90"/>
  <c r="L15" i="90"/>
  <c r="L14" i="90"/>
  <c r="L13" i="90"/>
  <c r="L12" i="90"/>
  <c r="L11" i="90"/>
  <c r="L10" i="90"/>
  <c r="L9" i="90"/>
  <c r="L8" i="90"/>
  <c r="L7" i="90"/>
  <c r="J15" i="90"/>
  <c r="J14" i="90"/>
  <c r="J13" i="90"/>
  <c r="J12" i="90"/>
  <c r="J11" i="90"/>
  <c r="J10" i="90"/>
  <c r="J9" i="90"/>
  <c r="J8" i="90"/>
  <c r="J7" i="90"/>
  <c r="H15" i="90"/>
  <c r="H14" i="90"/>
  <c r="H13" i="90"/>
  <c r="H12" i="90"/>
  <c r="H10" i="90"/>
  <c r="H9" i="90"/>
  <c r="H8" i="90"/>
  <c r="H7" i="90"/>
  <c r="F15" i="90"/>
  <c r="F14" i="90"/>
  <c r="F13" i="90"/>
  <c r="F12" i="90"/>
  <c r="F11" i="90"/>
  <c r="F10" i="90"/>
  <c r="F9" i="90"/>
  <c r="F8" i="90"/>
  <c r="F7" i="90"/>
  <c r="D15" i="90"/>
  <c r="D14" i="90"/>
  <c r="D13" i="90"/>
  <c r="D12" i="90"/>
  <c r="D11" i="90"/>
  <c r="D10" i="90"/>
  <c r="D9" i="90"/>
  <c r="D8" i="90"/>
  <c r="D7" i="90"/>
  <c r="C15" i="90"/>
  <c r="C14" i="90"/>
  <c r="C13" i="90"/>
  <c r="C12" i="90"/>
  <c r="C11" i="90"/>
  <c r="C10" i="90"/>
  <c r="C9" i="90"/>
  <c r="C8" i="90"/>
  <c r="C7" i="90"/>
  <c r="L25" i="90"/>
  <c r="L24" i="90"/>
  <c r="L23" i="90"/>
  <c r="L22" i="90"/>
  <c r="J26" i="90"/>
  <c r="H26" i="90"/>
  <c r="F26" i="90"/>
  <c r="D26" i="90"/>
  <c r="P15" i="90"/>
  <c r="Q14" i="90"/>
  <c r="Q12" i="90"/>
  <c r="P12" i="90"/>
  <c r="P11" i="90"/>
  <c r="Q10" i="90"/>
  <c r="P9" i="90"/>
  <c r="P8" i="90"/>
  <c r="N6" i="90"/>
  <c r="N16" i="90" s="1"/>
  <c r="J6" i="90"/>
  <c r="J16" i="90" s="1"/>
  <c r="H6" i="90"/>
  <c r="H16" i="90" s="1"/>
  <c r="F6" i="90"/>
  <c r="F16" i="90" s="1"/>
  <c r="D6" i="90"/>
  <c r="D16" i="90" s="1"/>
  <c r="C6" i="90"/>
  <c r="C16" i="90" s="1"/>
  <c r="J25" i="89"/>
  <c r="J24" i="89"/>
  <c r="J23" i="89"/>
  <c r="J22" i="89"/>
  <c r="J21" i="89"/>
  <c r="H25" i="89"/>
  <c r="H24" i="89"/>
  <c r="H23" i="89"/>
  <c r="H22" i="89"/>
  <c r="H21" i="89"/>
  <c r="F25" i="89"/>
  <c r="F24" i="89"/>
  <c r="F23" i="89"/>
  <c r="F22" i="89"/>
  <c r="F21" i="89"/>
  <c r="D25" i="89"/>
  <c r="D24" i="89"/>
  <c r="D23" i="89"/>
  <c r="D22" i="89"/>
  <c r="D21" i="89"/>
  <c r="N15" i="89"/>
  <c r="N14" i="89"/>
  <c r="N13" i="89"/>
  <c r="N12" i="89"/>
  <c r="N11" i="89"/>
  <c r="N10" i="89"/>
  <c r="N9" i="89"/>
  <c r="N8" i="89"/>
  <c r="N7" i="89"/>
  <c r="L15" i="89"/>
  <c r="L14" i="89"/>
  <c r="L13" i="89"/>
  <c r="L12" i="89"/>
  <c r="L11" i="89"/>
  <c r="L10" i="89"/>
  <c r="L9" i="89"/>
  <c r="L8" i="89"/>
  <c r="L7" i="89"/>
  <c r="J15" i="89"/>
  <c r="J14" i="89"/>
  <c r="J13" i="89"/>
  <c r="J12" i="89"/>
  <c r="J11" i="89"/>
  <c r="J10" i="89"/>
  <c r="J9" i="89"/>
  <c r="J8" i="89"/>
  <c r="J7" i="89"/>
  <c r="H15" i="89"/>
  <c r="H14" i="89"/>
  <c r="H13" i="89"/>
  <c r="H12" i="89"/>
  <c r="H11" i="89"/>
  <c r="H10" i="89"/>
  <c r="H9" i="89"/>
  <c r="H8" i="89"/>
  <c r="H7" i="89"/>
  <c r="F15" i="89"/>
  <c r="F14" i="89"/>
  <c r="F13" i="89"/>
  <c r="F12" i="89"/>
  <c r="F11" i="89"/>
  <c r="F10" i="89"/>
  <c r="F9" i="89"/>
  <c r="F8" i="89"/>
  <c r="F7" i="89"/>
  <c r="D15" i="89"/>
  <c r="D14" i="89"/>
  <c r="D13" i="89"/>
  <c r="D12" i="89"/>
  <c r="D11" i="89"/>
  <c r="D10" i="89"/>
  <c r="D9" i="89"/>
  <c r="D8" i="89"/>
  <c r="D7" i="89"/>
  <c r="C15" i="89"/>
  <c r="C14" i="89"/>
  <c r="C13" i="89"/>
  <c r="C12" i="89"/>
  <c r="C11" i="89"/>
  <c r="C10" i="89"/>
  <c r="C9" i="89"/>
  <c r="C8" i="89"/>
  <c r="C7" i="89"/>
  <c r="L25" i="89"/>
  <c r="L24" i="89"/>
  <c r="L23" i="89"/>
  <c r="L22" i="89"/>
  <c r="J26" i="89"/>
  <c r="H26" i="89"/>
  <c r="F26" i="89"/>
  <c r="D26" i="89"/>
  <c r="P15" i="89"/>
  <c r="Q14" i="89"/>
  <c r="P14" i="89"/>
  <c r="P13" i="89"/>
  <c r="P12" i="89"/>
  <c r="P11" i="89"/>
  <c r="Q10" i="89"/>
  <c r="P10" i="89"/>
  <c r="P9" i="89"/>
  <c r="Q8" i="89"/>
  <c r="P8" i="89"/>
  <c r="P7" i="89"/>
  <c r="J6" i="89"/>
  <c r="J16" i="89" s="1"/>
  <c r="F6" i="89"/>
  <c r="F16" i="89" s="1"/>
  <c r="C6" i="89"/>
  <c r="C16" i="89" s="1"/>
  <c r="L6" i="89"/>
  <c r="L16" i="89" s="1"/>
  <c r="H6" i="89"/>
  <c r="H16" i="89" s="1"/>
  <c r="D6" i="89"/>
  <c r="D16" i="89" s="1"/>
  <c r="J25" i="88"/>
  <c r="J24" i="88"/>
  <c r="J23" i="88"/>
  <c r="J22" i="88"/>
  <c r="J21" i="88"/>
  <c r="H25" i="88"/>
  <c r="H24" i="88"/>
  <c r="H23" i="88"/>
  <c r="H22" i="88"/>
  <c r="H21" i="88"/>
  <c r="F25" i="88"/>
  <c r="F24" i="88"/>
  <c r="F23" i="88"/>
  <c r="F22" i="88"/>
  <c r="F21" i="88"/>
  <c r="D25" i="88"/>
  <c r="D24" i="88"/>
  <c r="D23" i="88"/>
  <c r="D22" i="88"/>
  <c r="D21" i="88"/>
  <c r="N15" i="88"/>
  <c r="N14" i="88"/>
  <c r="N13" i="88"/>
  <c r="N12" i="88"/>
  <c r="N11" i="88"/>
  <c r="N10" i="88"/>
  <c r="N9" i="88"/>
  <c r="N8" i="88"/>
  <c r="N7" i="88"/>
  <c r="L15" i="88"/>
  <c r="L14" i="88"/>
  <c r="L13" i="88"/>
  <c r="L12" i="88"/>
  <c r="L11" i="88"/>
  <c r="L10" i="88"/>
  <c r="L9" i="88"/>
  <c r="L8" i="88"/>
  <c r="L7" i="88"/>
  <c r="J15" i="88"/>
  <c r="J14" i="88"/>
  <c r="J13" i="88"/>
  <c r="J12" i="88"/>
  <c r="J11" i="88"/>
  <c r="J10" i="88"/>
  <c r="J9" i="88"/>
  <c r="J8" i="88"/>
  <c r="J7" i="88"/>
  <c r="H15" i="88"/>
  <c r="H14" i="88"/>
  <c r="H13" i="88"/>
  <c r="H12" i="88"/>
  <c r="H11" i="88"/>
  <c r="H10" i="88"/>
  <c r="H9" i="88"/>
  <c r="H8" i="88"/>
  <c r="H7" i="88"/>
  <c r="F15" i="88"/>
  <c r="F14" i="88"/>
  <c r="F13" i="88"/>
  <c r="F12" i="88"/>
  <c r="F11" i="88"/>
  <c r="F10" i="88"/>
  <c r="F9" i="88"/>
  <c r="F8" i="88"/>
  <c r="F7" i="88"/>
  <c r="D15" i="88"/>
  <c r="D14" i="88"/>
  <c r="D13" i="88"/>
  <c r="D12" i="88"/>
  <c r="D11" i="88"/>
  <c r="D10" i="88"/>
  <c r="D9" i="88"/>
  <c r="D8" i="88"/>
  <c r="D7" i="88"/>
  <c r="D6" i="88" s="1"/>
  <c r="D16" i="88" s="1"/>
  <c r="C15" i="88"/>
  <c r="C14" i="88"/>
  <c r="C13" i="88"/>
  <c r="C12" i="88"/>
  <c r="C11" i="88"/>
  <c r="C10" i="88"/>
  <c r="C9" i="88"/>
  <c r="C8" i="88"/>
  <c r="C7" i="88"/>
  <c r="L25" i="88"/>
  <c r="L24" i="88"/>
  <c r="L23" i="88"/>
  <c r="L22" i="88"/>
  <c r="J26" i="88"/>
  <c r="H26" i="88"/>
  <c r="F26" i="88"/>
  <c r="D26" i="88"/>
  <c r="P15" i="88"/>
  <c r="Q14" i="88"/>
  <c r="P14" i="88"/>
  <c r="P13" i="88"/>
  <c r="Q12" i="88"/>
  <c r="P11" i="88"/>
  <c r="Q10" i="88"/>
  <c r="Q9" i="88"/>
  <c r="P9" i="88"/>
  <c r="Q8" i="88"/>
  <c r="P7" i="88"/>
  <c r="N6" i="88"/>
  <c r="N16" i="88" s="1"/>
  <c r="L6" i="88"/>
  <c r="L16" i="88" s="1"/>
  <c r="J6" i="88"/>
  <c r="J16" i="88" s="1"/>
  <c r="H6" i="88"/>
  <c r="H16" i="88" s="1"/>
  <c r="F6" i="88"/>
  <c r="F16" i="88" s="1"/>
  <c r="C6" i="88"/>
  <c r="C16" i="88" s="1"/>
  <c r="J25" i="87"/>
  <c r="J24" i="87"/>
  <c r="J23" i="87"/>
  <c r="J22" i="87"/>
  <c r="J21" i="87"/>
  <c r="H25" i="87"/>
  <c r="H24" i="87"/>
  <c r="H23" i="87"/>
  <c r="H22" i="87"/>
  <c r="H21" i="87"/>
  <c r="F25" i="87"/>
  <c r="F24" i="87"/>
  <c r="F23" i="87"/>
  <c r="F22" i="87"/>
  <c r="F21" i="87"/>
  <c r="D25" i="87"/>
  <c r="D24" i="87"/>
  <c r="D23" i="87"/>
  <c r="D22" i="87"/>
  <c r="D21" i="87"/>
  <c r="N15" i="87"/>
  <c r="N14" i="87"/>
  <c r="N13" i="87"/>
  <c r="N12" i="87"/>
  <c r="N11" i="87"/>
  <c r="N10" i="87"/>
  <c r="N9" i="87"/>
  <c r="N8" i="87"/>
  <c r="N7" i="87"/>
  <c r="L15" i="87"/>
  <c r="L14" i="87"/>
  <c r="L13" i="87"/>
  <c r="L12" i="87"/>
  <c r="L11" i="87"/>
  <c r="L10" i="87"/>
  <c r="L9" i="87"/>
  <c r="L8" i="87"/>
  <c r="L7" i="87"/>
  <c r="J15" i="87"/>
  <c r="J14" i="87"/>
  <c r="J13" i="87"/>
  <c r="J12" i="87"/>
  <c r="J11" i="87"/>
  <c r="J10" i="87"/>
  <c r="J9" i="87"/>
  <c r="J8" i="87"/>
  <c r="J7" i="87"/>
  <c r="H15" i="87"/>
  <c r="H14" i="87"/>
  <c r="H13" i="87"/>
  <c r="H12" i="87"/>
  <c r="H11" i="87"/>
  <c r="H10" i="87"/>
  <c r="H9" i="87"/>
  <c r="H8" i="87"/>
  <c r="H7" i="87"/>
  <c r="F15" i="87"/>
  <c r="F14" i="87"/>
  <c r="F13" i="87"/>
  <c r="F12" i="87"/>
  <c r="F11" i="87"/>
  <c r="F10" i="87"/>
  <c r="F9" i="87"/>
  <c r="F8" i="87"/>
  <c r="F7" i="87"/>
  <c r="D15" i="87"/>
  <c r="D14" i="87"/>
  <c r="D13" i="87"/>
  <c r="D12" i="87"/>
  <c r="D11" i="87"/>
  <c r="D10" i="87"/>
  <c r="D9" i="87"/>
  <c r="D8" i="87"/>
  <c r="D7" i="87"/>
  <c r="C15" i="87"/>
  <c r="C14" i="87"/>
  <c r="C13" i="87"/>
  <c r="C12" i="87"/>
  <c r="C11" i="87"/>
  <c r="C10" i="87"/>
  <c r="C9" i="87"/>
  <c r="C8" i="87"/>
  <c r="C7" i="87"/>
  <c r="L25" i="87"/>
  <c r="L24" i="87"/>
  <c r="L23" i="87"/>
  <c r="L22" i="87"/>
  <c r="J26" i="87"/>
  <c r="H26" i="87"/>
  <c r="F26" i="87"/>
  <c r="D26" i="87"/>
  <c r="P15" i="87"/>
  <c r="Q14" i="87"/>
  <c r="P14" i="87"/>
  <c r="P13" i="87"/>
  <c r="Q12" i="87"/>
  <c r="P12" i="87"/>
  <c r="P11" i="87"/>
  <c r="Q10" i="87"/>
  <c r="P9" i="87"/>
  <c r="Q8" i="87"/>
  <c r="P7" i="87"/>
  <c r="N6" i="87"/>
  <c r="N16" i="87" s="1"/>
  <c r="L6" i="87"/>
  <c r="L16" i="87" s="1"/>
  <c r="J6" i="87"/>
  <c r="J16" i="87" s="1"/>
  <c r="H6" i="87"/>
  <c r="H16" i="87" s="1"/>
  <c r="F6" i="87"/>
  <c r="F16" i="87" s="1"/>
  <c r="D6" i="87"/>
  <c r="D16" i="87" s="1"/>
  <c r="C6" i="87"/>
  <c r="C16" i="87" s="1"/>
  <c r="J25" i="86"/>
  <c r="J24" i="86"/>
  <c r="J23" i="86"/>
  <c r="J22" i="86"/>
  <c r="J21" i="86"/>
  <c r="J26" i="86" s="1"/>
  <c r="H25" i="86"/>
  <c r="H24" i="86"/>
  <c r="H23" i="86"/>
  <c r="H22" i="86"/>
  <c r="H21" i="86"/>
  <c r="F25" i="86"/>
  <c r="F24" i="86"/>
  <c r="F23" i="86"/>
  <c r="F22" i="86"/>
  <c r="F21" i="86"/>
  <c r="F26" i="86" s="1"/>
  <c r="D25" i="86"/>
  <c r="D24" i="86"/>
  <c r="D23" i="86"/>
  <c r="D22" i="86"/>
  <c r="D21" i="86"/>
  <c r="N15" i="86"/>
  <c r="N14" i="86"/>
  <c r="N13" i="86"/>
  <c r="N12" i="86"/>
  <c r="N11" i="86"/>
  <c r="N10" i="86"/>
  <c r="N9" i="86"/>
  <c r="N8" i="86"/>
  <c r="N7" i="86"/>
  <c r="L15" i="86"/>
  <c r="L14" i="86"/>
  <c r="L13" i="86"/>
  <c r="L12" i="86"/>
  <c r="L11" i="86"/>
  <c r="L10" i="86"/>
  <c r="L9" i="86"/>
  <c r="L8" i="86"/>
  <c r="L7" i="86"/>
  <c r="J15" i="86"/>
  <c r="J14" i="86"/>
  <c r="J13" i="86"/>
  <c r="J12" i="86"/>
  <c r="J11" i="86"/>
  <c r="J10" i="86"/>
  <c r="J9" i="86"/>
  <c r="J8" i="86"/>
  <c r="J7" i="86"/>
  <c r="H15" i="86"/>
  <c r="H14" i="86"/>
  <c r="H13" i="86"/>
  <c r="H12" i="86"/>
  <c r="H11" i="86"/>
  <c r="H10" i="86"/>
  <c r="H9" i="86"/>
  <c r="H8" i="86"/>
  <c r="H7" i="86"/>
  <c r="F15" i="86"/>
  <c r="F14" i="86"/>
  <c r="F13" i="86"/>
  <c r="F12" i="86"/>
  <c r="F11" i="86"/>
  <c r="F10" i="86"/>
  <c r="F9" i="86"/>
  <c r="F8" i="86"/>
  <c r="F6" i="86" s="1"/>
  <c r="F16" i="86" s="1"/>
  <c r="F7" i="86"/>
  <c r="D15" i="86"/>
  <c r="D14" i="86"/>
  <c r="D13" i="86"/>
  <c r="D12" i="86"/>
  <c r="D11" i="86"/>
  <c r="D10" i="86"/>
  <c r="D9" i="86"/>
  <c r="D8" i="86"/>
  <c r="D7" i="86"/>
  <c r="C15" i="86"/>
  <c r="C14" i="86"/>
  <c r="C13" i="86"/>
  <c r="C12" i="86"/>
  <c r="C11" i="86"/>
  <c r="C10" i="86"/>
  <c r="C9" i="86"/>
  <c r="C8" i="86"/>
  <c r="C7" i="86"/>
  <c r="L25" i="86"/>
  <c r="L23" i="86"/>
  <c r="L22" i="86"/>
  <c r="D26" i="86"/>
  <c r="P15" i="86"/>
  <c r="P13" i="86"/>
  <c r="Q12" i="86"/>
  <c r="P12" i="86"/>
  <c r="P11" i="86"/>
  <c r="Q10" i="86"/>
  <c r="P9" i="86"/>
  <c r="Q8" i="86"/>
  <c r="P7" i="86"/>
  <c r="N6" i="86"/>
  <c r="N16" i="86" s="1"/>
  <c r="L6" i="86"/>
  <c r="L16" i="86" s="1"/>
  <c r="J6" i="86"/>
  <c r="J16" i="86" s="1"/>
  <c r="H6" i="86"/>
  <c r="H16" i="86" s="1"/>
  <c r="D6" i="86"/>
  <c r="D16" i="86" s="1"/>
  <c r="C6" i="86"/>
  <c r="C16" i="86" s="1"/>
  <c r="J25" i="85"/>
  <c r="J24" i="85"/>
  <c r="J23" i="85"/>
  <c r="J22" i="85"/>
  <c r="J21" i="85"/>
  <c r="H25" i="85"/>
  <c r="H24" i="85"/>
  <c r="H23" i="85"/>
  <c r="H22" i="85"/>
  <c r="H21" i="85"/>
  <c r="H26" i="85" s="1"/>
  <c r="F25" i="85"/>
  <c r="F24" i="85"/>
  <c r="F23" i="85"/>
  <c r="F22" i="85"/>
  <c r="F21" i="85"/>
  <c r="D25" i="85"/>
  <c r="D24" i="85"/>
  <c r="D23" i="85"/>
  <c r="D22" i="85"/>
  <c r="D21" i="85"/>
  <c r="N15" i="85"/>
  <c r="N14" i="85"/>
  <c r="N13" i="85"/>
  <c r="N12" i="85"/>
  <c r="N11" i="85"/>
  <c r="N10" i="85"/>
  <c r="N9" i="85"/>
  <c r="N8" i="85"/>
  <c r="N7" i="85"/>
  <c r="L7" i="85"/>
  <c r="L15" i="85"/>
  <c r="L14" i="85"/>
  <c r="L13" i="85"/>
  <c r="L12" i="85"/>
  <c r="L11" i="85"/>
  <c r="L10" i="85"/>
  <c r="L9" i="85"/>
  <c r="L8" i="85"/>
  <c r="J15" i="85"/>
  <c r="J14" i="85"/>
  <c r="J13" i="85"/>
  <c r="J12" i="85"/>
  <c r="J11" i="85"/>
  <c r="J10" i="85"/>
  <c r="J9" i="85"/>
  <c r="J8" i="85"/>
  <c r="J7" i="85"/>
  <c r="H15" i="85"/>
  <c r="H14" i="85"/>
  <c r="H13" i="85"/>
  <c r="H12" i="85"/>
  <c r="H11" i="85"/>
  <c r="H10" i="85"/>
  <c r="H9" i="85"/>
  <c r="H8" i="85"/>
  <c r="H7" i="85"/>
  <c r="F15" i="85"/>
  <c r="F14" i="85"/>
  <c r="F13" i="85"/>
  <c r="F12" i="85"/>
  <c r="F11" i="85"/>
  <c r="F10" i="85"/>
  <c r="F9" i="85"/>
  <c r="F8" i="85"/>
  <c r="F7" i="85"/>
  <c r="D15" i="85"/>
  <c r="D14" i="85"/>
  <c r="D13" i="85"/>
  <c r="D12" i="85"/>
  <c r="D11" i="85"/>
  <c r="D10" i="85"/>
  <c r="D9" i="85"/>
  <c r="D8" i="85"/>
  <c r="D7" i="85"/>
  <c r="C15" i="85"/>
  <c r="C14" i="85"/>
  <c r="C13" i="85"/>
  <c r="C12" i="85"/>
  <c r="C11" i="85"/>
  <c r="C10" i="85"/>
  <c r="C9" i="85"/>
  <c r="C8" i="85"/>
  <c r="C7" i="85"/>
  <c r="L25" i="85"/>
  <c r="L24" i="85"/>
  <c r="L23" i="85"/>
  <c r="L22" i="85"/>
  <c r="F26" i="85"/>
  <c r="D26" i="85"/>
  <c r="Q14" i="85"/>
  <c r="P14" i="85"/>
  <c r="P13" i="85"/>
  <c r="Q12" i="85"/>
  <c r="P11" i="85"/>
  <c r="Q10" i="85"/>
  <c r="P9" i="85"/>
  <c r="Q8" i="85"/>
  <c r="P7" i="85"/>
  <c r="L6" i="85"/>
  <c r="L16" i="85" s="1"/>
  <c r="J6" i="85"/>
  <c r="J16" i="85" s="1"/>
  <c r="H6" i="85"/>
  <c r="H16" i="85" s="1"/>
  <c r="F6" i="85"/>
  <c r="F16" i="85" s="1"/>
  <c r="D6" i="85"/>
  <c r="D16" i="85" s="1"/>
  <c r="C6" i="85"/>
  <c r="C16" i="85" s="1"/>
  <c r="J25" i="84"/>
  <c r="J24" i="84"/>
  <c r="J23" i="84"/>
  <c r="J22" i="84"/>
  <c r="J21" i="84"/>
  <c r="H25" i="84"/>
  <c r="H24" i="84"/>
  <c r="H23" i="84"/>
  <c r="H22" i="84"/>
  <c r="H21" i="84"/>
  <c r="F25" i="84"/>
  <c r="F24" i="84"/>
  <c r="F23" i="84"/>
  <c r="F22" i="84"/>
  <c r="F21" i="84"/>
  <c r="D25" i="84"/>
  <c r="D24" i="84"/>
  <c r="D23" i="84"/>
  <c r="D22" i="84"/>
  <c r="D21" i="84"/>
  <c r="N15" i="84"/>
  <c r="N14" i="84"/>
  <c r="N13" i="84"/>
  <c r="N12" i="84"/>
  <c r="N11" i="84"/>
  <c r="N10" i="84"/>
  <c r="N9" i="84"/>
  <c r="N8" i="84"/>
  <c r="N7" i="84"/>
  <c r="L15" i="84"/>
  <c r="L14" i="84"/>
  <c r="L13" i="84"/>
  <c r="L12" i="84"/>
  <c r="L11" i="84"/>
  <c r="L10" i="84"/>
  <c r="L9" i="84"/>
  <c r="L8" i="84"/>
  <c r="L7" i="84"/>
  <c r="J15" i="84"/>
  <c r="J14" i="84"/>
  <c r="J13" i="84"/>
  <c r="J12" i="84"/>
  <c r="J11" i="84"/>
  <c r="J10" i="84"/>
  <c r="J9" i="84"/>
  <c r="J8" i="84"/>
  <c r="J7" i="84"/>
  <c r="H15" i="84"/>
  <c r="H14" i="84"/>
  <c r="H13" i="84"/>
  <c r="H12" i="84"/>
  <c r="H11" i="84"/>
  <c r="H10" i="84"/>
  <c r="H9" i="84"/>
  <c r="H8" i="84"/>
  <c r="H7" i="84"/>
  <c r="F15" i="84"/>
  <c r="F14" i="84"/>
  <c r="F13" i="84"/>
  <c r="F12" i="84"/>
  <c r="F11" i="84"/>
  <c r="F10" i="84"/>
  <c r="F9" i="84"/>
  <c r="F8" i="84"/>
  <c r="F7" i="84"/>
  <c r="D15" i="84"/>
  <c r="D14" i="84"/>
  <c r="D13" i="84"/>
  <c r="D12" i="84"/>
  <c r="D11" i="84"/>
  <c r="D10" i="84"/>
  <c r="D9" i="84"/>
  <c r="D8" i="84"/>
  <c r="D7" i="84"/>
  <c r="C15" i="84"/>
  <c r="C14" i="84"/>
  <c r="C13" i="84"/>
  <c r="C12" i="84"/>
  <c r="C11" i="84"/>
  <c r="C10" i="84"/>
  <c r="C9" i="84"/>
  <c r="C8" i="84"/>
  <c r="C7" i="84"/>
  <c r="L25" i="84"/>
  <c r="L24" i="84"/>
  <c r="L23" i="84"/>
  <c r="L22" i="84"/>
  <c r="J26" i="84"/>
  <c r="H26" i="84"/>
  <c r="F26" i="84"/>
  <c r="D26" i="84"/>
  <c r="P15" i="84"/>
  <c r="Q14" i="84"/>
  <c r="P14" i="84"/>
  <c r="P13" i="84"/>
  <c r="Q12" i="84"/>
  <c r="P11" i="84"/>
  <c r="Q10" i="84"/>
  <c r="P9" i="84"/>
  <c r="Q8" i="84"/>
  <c r="P7" i="84"/>
  <c r="N6" i="84"/>
  <c r="N16" i="84" s="1"/>
  <c r="L6" i="84"/>
  <c r="L16" i="84" s="1"/>
  <c r="J6" i="84"/>
  <c r="J16" i="84" s="1"/>
  <c r="H6" i="84"/>
  <c r="H16" i="84" s="1"/>
  <c r="F6" i="84"/>
  <c r="F16" i="84" s="1"/>
  <c r="D6" i="84"/>
  <c r="D16" i="84" s="1"/>
  <c r="C6" i="84"/>
  <c r="C16" i="84" s="1"/>
  <c r="J25" i="83"/>
  <c r="J24" i="83"/>
  <c r="J23" i="83"/>
  <c r="J22" i="83"/>
  <c r="J21" i="83"/>
  <c r="H25" i="83"/>
  <c r="H24" i="83"/>
  <c r="H23" i="83"/>
  <c r="H22" i="83"/>
  <c r="H21" i="83"/>
  <c r="F25" i="83"/>
  <c r="F24" i="83"/>
  <c r="F23" i="83"/>
  <c r="F22" i="83"/>
  <c r="F21" i="83"/>
  <c r="D25" i="83"/>
  <c r="D24" i="83"/>
  <c r="D23" i="83"/>
  <c r="D22" i="83"/>
  <c r="D21" i="83"/>
  <c r="N15" i="83"/>
  <c r="N14" i="83"/>
  <c r="N13" i="83"/>
  <c r="N12" i="83"/>
  <c r="N11" i="83"/>
  <c r="N10" i="83"/>
  <c r="N9" i="83"/>
  <c r="N8" i="83"/>
  <c r="N7" i="83"/>
  <c r="L15" i="83"/>
  <c r="L14" i="83"/>
  <c r="L13" i="83"/>
  <c r="L12" i="83"/>
  <c r="L11" i="83"/>
  <c r="L10" i="83"/>
  <c r="L9" i="83"/>
  <c r="L8" i="83"/>
  <c r="L7" i="83"/>
  <c r="J15" i="83"/>
  <c r="J14" i="83"/>
  <c r="J13" i="83"/>
  <c r="J12" i="83"/>
  <c r="J11" i="83"/>
  <c r="J10" i="83"/>
  <c r="J9" i="83"/>
  <c r="J8" i="83"/>
  <c r="J7" i="83"/>
  <c r="H15" i="83"/>
  <c r="H14" i="83"/>
  <c r="H13" i="83"/>
  <c r="H12" i="83"/>
  <c r="H11" i="83"/>
  <c r="H10" i="83"/>
  <c r="H9" i="83"/>
  <c r="H8" i="83"/>
  <c r="H7" i="83"/>
  <c r="F15" i="83"/>
  <c r="F14" i="83"/>
  <c r="F13" i="83"/>
  <c r="F12" i="83"/>
  <c r="F11" i="83"/>
  <c r="F10" i="83"/>
  <c r="F9" i="83"/>
  <c r="F8" i="83"/>
  <c r="F7" i="83"/>
  <c r="D15" i="83"/>
  <c r="D14" i="83"/>
  <c r="D13" i="83"/>
  <c r="D12" i="83"/>
  <c r="D11" i="83"/>
  <c r="D10" i="83"/>
  <c r="D9" i="83"/>
  <c r="D8" i="83"/>
  <c r="D7" i="83"/>
  <c r="C15" i="83"/>
  <c r="C14" i="83"/>
  <c r="C13" i="83"/>
  <c r="C12" i="83"/>
  <c r="C11" i="83"/>
  <c r="C10" i="83"/>
  <c r="C9" i="83"/>
  <c r="C8" i="83"/>
  <c r="C7" i="83"/>
  <c r="L25" i="83"/>
  <c r="L24" i="83"/>
  <c r="L23" i="83"/>
  <c r="L22" i="83"/>
  <c r="J26" i="83"/>
  <c r="H26" i="83"/>
  <c r="F26" i="83"/>
  <c r="D26" i="83"/>
  <c r="P15" i="83"/>
  <c r="Q14" i="83"/>
  <c r="P14" i="83"/>
  <c r="P13" i="83"/>
  <c r="Q12" i="83"/>
  <c r="P11" i="83"/>
  <c r="Q10" i="83"/>
  <c r="Q9" i="83"/>
  <c r="P9" i="83"/>
  <c r="Q8" i="83"/>
  <c r="Q7" i="83"/>
  <c r="P7" i="83"/>
  <c r="N6" i="83"/>
  <c r="N16" i="83" s="1"/>
  <c r="L6" i="83"/>
  <c r="L16" i="83" s="1"/>
  <c r="J6" i="83"/>
  <c r="J16" i="83" s="1"/>
  <c r="H6" i="83"/>
  <c r="H16" i="83" s="1"/>
  <c r="F6" i="83"/>
  <c r="F16" i="83" s="1"/>
  <c r="D6" i="83"/>
  <c r="D16" i="83" s="1"/>
  <c r="C6" i="83"/>
  <c r="C16" i="83" s="1"/>
  <c r="J27" i="82"/>
  <c r="J26" i="82"/>
  <c r="J25" i="82"/>
  <c r="J24" i="82"/>
  <c r="J23" i="82"/>
  <c r="H27" i="82"/>
  <c r="H26" i="82"/>
  <c r="H25" i="82"/>
  <c r="H24" i="82"/>
  <c r="H23" i="82"/>
  <c r="F27" i="82"/>
  <c r="F26" i="82"/>
  <c r="F25" i="82"/>
  <c r="F24" i="82"/>
  <c r="F23" i="82"/>
  <c r="D27" i="82"/>
  <c r="D26" i="82"/>
  <c r="D25" i="82"/>
  <c r="D24" i="82"/>
  <c r="D23" i="82"/>
  <c r="N17" i="82"/>
  <c r="N16" i="82"/>
  <c r="N15" i="82"/>
  <c r="N14" i="82"/>
  <c r="N13" i="82"/>
  <c r="N12" i="82"/>
  <c r="N11" i="82"/>
  <c r="N10" i="82"/>
  <c r="N9" i="82"/>
  <c r="N7" i="82" s="1"/>
  <c r="N8" i="82"/>
  <c r="L17" i="82"/>
  <c r="L16" i="82"/>
  <c r="L15" i="82"/>
  <c r="L14" i="82"/>
  <c r="L13" i="82"/>
  <c r="L12" i="82"/>
  <c r="L11" i="82"/>
  <c r="L10" i="82"/>
  <c r="L9" i="82"/>
  <c r="L8" i="82"/>
  <c r="J17" i="82"/>
  <c r="J16" i="82"/>
  <c r="J15" i="82"/>
  <c r="J14" i="82"/>
  <c r="J13" i="82"/>
  <c r="J12" i="82"/>
  <c r="J11" i="82"/>
  <c r="J10" i="82"/>
  <c r="J9" i="82"/>
  <c r="J8" i="82"/>
  <c r="H17" i="82"/>
  <c r="H16" i="82"/>
  <c r="H15" i="82"/>
  <c r="H14" i="82"/>
  <c r="H13" i="82"/>
  <c r="H12" i="82"/>
  <c r="H11" i="82"/>
  <c r="H10" i="82"/>
  <c r="H9" i="82"/>
  <c r="H8" i="82"/>
  <c r="F17" i="82"/>
  <c r="F16" i="82"/>
  <c r="F15" i="82"/>
  <c r="F14" i="82"/>
  <c r="F13" i="82"/>
  <c r="F12" i="82"/>
  <c r="F11" i="82"/>
  <c r="F10" i="82"/>
  <c r="F9" i="82"/>
  <c r="F8" i="82"/>
  <c r="D17" i="82"/>
  <c r="D16" i="82"/>
  <c r="D15" i="82"/>
  <c r="D14" i="82"/>
  <c r="D13" i="82"/>
  <c r="D12" i="82"/>
  <c r="D11" i="82"/>
  <c r="D10" i="82"/>
  <c r="D9" i="82"/>
  <c r="D7" i="82" s="1"/>
  <c r="D8" i="82"/>
  <c r="C17" i="82"/>
  <c r="C16" i="82"/>
  <c r="C15" i="82"/>
  <c r="C14" i="82"/>
  <c r="C13" i="82"/>
  <c r="C12" i="82"/>
  <c r="C11" i="82"/>
  <c r="C10" i="82"/>
  <c r="C9" i="82"/>
  <c r="C8" i="82"/>
  <c r="P37" i="82"/>
  <c r="P34" i="82"/>
  <c r="P31" i="82"/>
  <c r="L27" i="82"/>
  <c r="L25" i="82"/>
  <c r="L24" i="82"/>
  <c r="D28" i="82"/>
  <c r="Q16" i="82"/>
  <c r="Q14" i="82"/>
  <c r="Q11" i="82"/>
  <c r="P11" i="82"/>
  <c r="Q10" i="82"/>
  <c r="P9" i="82"/>
  <c r="Q8" i="82"/>
  <c r="O7" i="82"/>
  <c r="M7" i="82"/>
  <c r="K7" i="82"/>
  <c r="I7" i="82"/>
  <c r="H7" i="82"/>
  <c r="G7" i="82"/>
  <c r="C7" i="82"/>
  <c r="C6" i="82" s="1"/>
  <c r="C18" i="82" s="1"/>
  <c r="O6" i="82"/>
  <c r="M6" i="82"/>
  <c r="K6" i="82"/>
  <c r="I6" i="82"/>
  <c r="G6" i="82"/>
  <c r="J25" i="81"/>
  <c r="J24" i="81"/>
  <c r="J22" i="81"/>
  <c r="J21" i="81"/>
  <c r="H25" i="81"/>
  <c r="H24" i="81"/>
  <c r="H23" i="81"/>
  <c r="H22" i="81"/>
  <c r="H21" i="81"/>
  <c r="F25" i="81"/>
  <c r="F24" i="81"/>
  <c r="F23" i="81"/>
  <c r="F22" i="81"/>
  <c r="F21" i="81"/>
  <c r="D25" i="81"/>
  <c r="D24" i="81"/>
  <c r="D23" i="81"/>
  <c r="D22" i="81"/>
  <c r="N15" i="81"/>
  <c r="N14" i="81"/>
  <c r="N13" i="81"/>
  <c r="N12" i="81"/>
  <c r="N11" i="81"/>
  <c r="N10" i="81"/>
  <c r="N9" i="81"/>
  <c r="N8" i="81"/>
  <c r="N7" i="81"/>
  <c r="L15" i="81"/>
  <c r="L14" i="81"/>
  <c r="L13" i="81"/>
  <c r="L12" i="81"/>
  <c r="L11" i="81"/>
  <c r="L10" i="81"/>
  <c r="L9" i="81"/>
  <c r="L8" i="81"/>
  <c r="L7" i="81"/>
  <c r="J15" i="81"/>
  <c r="J14" i="81"/>
  <c r="J13" i="81"/>
  <c r="J12" i="81"/>
  <c r="J11" i="81"/>
  <c r="J10" i="81"/>
  <c r="J9" i="81"/>
  <c r="J8" i="81"/>
  <c r="J7" i="81"/>
  <c r="H15" i="81"/>
  <c r="H14" i="81"/>
  <c r="H13" i="81"/>
  <c r="H12" i="81"/>
  <c r="H11" i="81"/>
  <c r="H10" i="81"/>
  <c r="H9" i="81"/>
  <c r="H8" i="81"/>
  <c r="H7" i="81"/>
  <c r="F15" i="81"/>
  <c r="F14" i="81"/>
  <c r="F13" i="81"/>
  <c r="F12" i="81"/>
  <c r="F11" i="81"/>
  <c r="F10" i="81"/>
  <c r="F9" i="81"/>
  <c r="F8" i="81"/>
  <c r="F7" i="81"/>
  <c r="D15" i="81"/>
  <c r="D14" i="81"/>
  <c r="D13" i="81"/>
  <c r="D12" i="81"/>
  <c r="D11" i="81"/>
  <c r="D10" i="81"/>
  <c r="D9" i="81"/>
  <c r="D8" i="81"/>
  <c r="D7" i="81"/>
  <c r="C15" i="81"/>
  <c r="C14" i="81"/>
  <c r="C13" i="81"/>
  <c r="C12" i="81"/>
  <c r="C11" i="81"/>
  <c r="C10" i="81"/>
  <c r="C9" i="81"/>
  <c r="C8" i="81"/>
  <c r="C7" i="81"/>
  <c r="L25" i="81"/>
  <c r="L23" i="81"/>
  <c r="L22" i="81"/>
  <c r="F26" i="81"/>
  <c r="D26" i="81"/>
  <c r="Q14" i="81"/>
  <c r="P13" i="81"/>
  <c r="Q12" i="81"/>
  <c r="P11" i="81"/>
  <c r="Q10" i="81"/>
  <c r="P9" i="81"/>
  <c r="Q8" i="81"/>
  <c r="P7" i="81"/>
  <c r="J6" i="81"/>
  <c r="J16" i="81" s="1"/>
  <c r="H6" i="81"/>
  <c r="H16" i="81" s="1"/>
  <c r="F6" i="81"/>
  <c r="F16" i="81" s="1"/>
  <c r="D6" i="81"/>
  <c r="D16" i="81" s="1"/>
  <c r="L17" i="80"/>
  <c r="L16" i="80"/>
  <c r="L15" i="80"/>
  <c r="L14" i="80"/>
  <c r="L13" i="80"/>
  <c r="L12" i="80"/>
  <c r="L11" i="80"/>
  <c r="L10" i="80"/>
  <c r="L9" i="80"/>
  <c r="L8" i="80"/>
  <c r="J17" i="80"/>
  <c r="J16" i="80"/>
  <c r="J14" i="80"/>
  <c r="J13" i="80"/>
  <c r="J12" i="80"/>
  <c r="J11" i="80"/>
  <c r="J10" i="80"/>
  <c r="J9" i="80"/>
  <c r="J8" i="80"/>
  <c r="H17" i="80"/>
  <c r="H16" i="80"/>
  <c r="H15" i="80"/>
  <c r="H14" i="80"/>
  <c r="H13" i="80"/>
  <c r="H12" i="80"/>
  <c r="H11" i="80"/>
  <c r="H10" i="80"/>
  <c r="H9" i="80"/>
  <c r="H7" i="80" s="1"/>
  <c r="H8" i="80"/>
  <c r="O7" i="80"/>
  <c r="M7" i="80"/>
  <c r="L7" i="80"/>
  <c r="L6" i="80" s="1"/>
  <c r="L18" i="80" s="1"/>
  <c r="K7" i="80"/>
  <c r="J7" i="80"/>
  <c r="I7" i="80"/>
  <c r="I6" i="80" s="1"/>
  <c r="G7" i="80"/>
  <c r="O6" i="80"/>
  <c r="M6" i="80"/>
  <c r="K6" i="80"/>
  <c r="G6" i="80"/>
  <c r="J25" i="79"/>
  <c r="J24" i="79"/>
  <c r="J23" i="79"/>
  <c r="J22" i="79"/>
  <c r="J21" i="79"/>
  <c r="H25" i="79"/>
  <c r="H24" i="79"/>
  <c r="H23" i="79"/>
  <c r="H22" i="79"/>
  <c r="H21" i="79"/>
  <c r="F25" i="79"/>
  <c r="F24" i="79"/>
  <c r="F23" i="79"/>
  <c r="F22" i="79"/>
  <c r="F21" i="79"/>
  <c r="D25" i="79"/>
  <c r="D24" i="79"/>
  <c r="D23" i="79"/>
  <c r="D22" i="79"/>
  <c r="D21" i="79"/>
  <c r="N15" i="79"/>
  <c r="N14" i="79"/>
  <c r="N13" i="79"/>
  <c r="N12" i="79"/>
  <c r="N11" i="79"/>
  <c r="N10" i="79"/>
  <c r="N9" i="79"/>
  <c r="N8" i="79"/>
  <c r="N7" i="79"/>
  <c r="L15" i="79"/>
  <c r="L14" i="79"/>
  <c r="L13" i="79"/>
  <c r="L12" i="79"/>
  <c r="L11" i="79"/>
  <c r="L10" i="79"/>
  <c r="L9" i="79"/>
  <c r="L8" i="79"/>
  <c r="L7" i="79"/>
  <c r="J15" i="79"/>
  <c r="J14" i="79"/>
  <c r="J12" i="79"/>
  <c r="J11" i="79"/>
  <c r="J10" i="79"/>
  <c r="J9" i="79"/>
  <c r="J8" i="79"/>
  <c r="J7" i="79"/>
  <c r="H15" i="79"/>
  <c r="H14" i="79"/>
  <c r="H13" i="79"/>
  <c r="H12" i="79"/>
  <c r="H11" i="79"/>
  <c r="H10" i="79"/>
  <c r="H9" i="79"/>
  <c r="H8" i="79"/>
  <c r="H7" i="79"/>
  <c r="F15" i="79"/>
  <c r="F14" i="79"/>
  <c r="F13" i="79"/>
  <c r="F12" i="79"/>
  <c r="F11" i="79"/>
  <c r="F10" i="79"/>
  <c r="F9" i="79"/>
  <c r="F8" i="79"/>
  <c r="F7" i="79"/>
  <c r="F6" i="79" s="1"/>
  <c r="F16" i="79" s="1"/>
  <c r="D15" i="79"/>
  <c r="D14" i="79"/>
  <c r="D13" i="79"/>
  <c r="D12" i="79"/>
  <c r="D11" i="79"/>
  <c r="D10" i="79"/>
  <c r="D9" i="79"/>
  <c r="D8" i="79"/>
  <c r="D7" i="79"/>
  <c r="C15" i="79"/>
  <c r="C14" i="79"/>
  <c r="C13" i="79"/>
  <c r="C12" i="79"/>
  <c r="C11" i="79"/>
  <c r="C10" i="79"/>
  <c r="C9" i="79"/>
  <c r="C8" i="79"/>
  <c r="C7" i="79"/>
  <c r="L25" i="79"/>
  <c r="L24" i="79"/>
  <c r="L23" i="79"/>
  <c r="L22" i="79"/>
  <c r="J26" i="79"/>
  <c r="H26" i="79"/>
  <c r="F26" i="79"/>
  <c r="D26" i="79"/>
  <c r="P15" i="79"/>
  <c r="Q14" i="79"/>
  <c r="P13" i="79"/>
  <c r="Q12" i="79"/>
  <c r="P11" i="79"/>
  <c r="Q10" i="79"/>
  <c r="P9" i="79"/>
  <c r="Q8" i="79"/>
  <c r="P7" i="79"/>
  <c r="N6" i="79"/>
  <c r="N16" i="79" s="1"/>
  <c r="L6" i="79"/>
  <c r="L16" i="79" s="1"/>
  <c r="H6" i="79"/>
  <c r="H16" i="79" s="1"/>
  <c r="D6" i="79"/>
  <c r="C6" i="79"/>
  <c r="J25" i="78"/>
  <c r="J24" i="78"/>
  <c r="J23" i="78"/>
  <c r="J22" i="78"/>
  <c r="J21" i="78"/>
  <c r="H25" i="78"/>
  <c r="H24" i="78"/>
  <c r="H23" i="78"/>
  <c r="H22" i="78"/>
  <c r="H21" i="78"/>
  <c r="F25" i="78"/>
  <c r="F24" i="78"/>
  <c r="F23" i="78"/>
  <c r="F22" i="78"/>
  <c r="F21" i="78"/>
  <c r="D25" i="78"/>
  <c r="D24" i="78"/>
  <c r="D23" i="78"/>
  <c r="D22" i="78"/>
  <c r="D21" i="78"/>
  <c r="N15" i="78"/>
  <c r="N14" i="78"/>
  <c r="N13" i="78"/>
  <c r="N12" i="78"/>
  <c r="N11" i="78"/>
  <c r="N10" i="78"/>
  <c r="N9" i="78"/>
  <c r="N8" i="78"/>
  <c r="N7" i="78"/>
  <c r="L15" i="78"/>
  <c r="L14" i="78"/>
  <c r="L13" i="78"/>
  <c r="L12" i="78"/>
  <c r="L11" i="78"/>
  <c r="L10" i="78"/>
  <c r="L9" i="78"/>
  <c r="L8" i="78"/>
  <c r="L7" i="78"/>
  <c r="J15" i="78"/>
  <c r="J14" i="78"/>
  <c r="J12" i="78"/>
  <c r="Q12" i="78" s="1"/>
  <c r="J11" i="78"/>
  <c r="J10" i="78"/>
  <c r="Q10" i="78" s="1"/>
  <c r="J9" i="78"/>
  <c r="J8" i="78"/>
  <c r="J7" i="78"/>
  <c r="H15" i="78"/>
  <c r="H14" i="78"/>
  <c r="H13" i="78"/>
  <c r="H12" i="78"/>
  <c r="H11" i="78"/>
  <c r="H10" i="78"/>
  <c r="H9" i="78"/>
  <c r="H8" i="78"/>
  <c r="H7" i="78"/>
  <c r="F15" i="78"/>
  <c r="F14" i="78"/>
  <c r="F13" i="78"/>
  <c r="F12" i="78"/>
  <c r="F11" i="78"/>
  <c r="F10" i="78"/>
  <c r="F9" i="78"/>
  <c r="F8" i="78"/>
  <c r="F7" i="78"/>
  <c r="D15" i="78"/>
  <c r="D14" i="78"/>
  <c r="D13" i="78"/>
  <c r="D12" i="78"/>
  <c r="D11" i="78"/>
  <c r="D10" i="78"/>
  <c r="D9" i="78"/>
  <c r="D8" i="78"/>
  <c r="D7" i="78"/>
  <c r="C15" i="78"/>
  <c r="C14" i="78"/>
  <c r="C13" i="78"/>
  <c r="C12" i="78"/>
  <c r="C11" i="78"/>
  <c r="C10" i="78"/>
  <c r="C9" i="78"/>
  <c r="C8" i="78"/>
  <c r="C7" i="78"/>
  <c r="P29" i="78"/>
  <c r="L25" i="78"/>
  <c r="L24" i="78"/>
  <c r="L23" i="78"/>
  <c r="L22" i="78"/>
  <c r="J26" i="78"/>
  <c r="H26" i="78"/>
  <c r="F26" i="78"/>
  <c r="D26" i="78"/>
  <c r="P15" i="78"/>
  <c r="Q14" i="78"/>
  <c r="P14" i="78"/>
  <c r="P13" i="78"/>
  <c r="P11" i="78"/>
  <c r="P9" i="78"/>
  <c r="P7" i="78"/>
  <c r="N6" i="78"/>
  <c r="N16" i="78" s="1"/>
  <c r="L6" i="78"/>
  <c r="L16" i="78" s="1"/>
  <c r="H6" i="78"/>
  <c r="H16" i="78" s="1"/>
  <c r="F6" i="78"/>
  <c r="F16" i="78" s="1"/>
  <c r="D6" i="78"/>
  <c r="D16" i="78" s="1"/>
  <c r="C6" i="78"/>
  <c r="C16" i="78" s="1"/>
  <c r="J25" i="77"/>
  <c r="J24" i="77"/>
  <c r="J23" i="77"/>
  <c r="J22" i="77"/>
  <c r="J21" i="77"/>
  <c r="H25" i="77"/>
  <c r="H24" i="77"/>
  <c r="H23" i="77"/>
  <c r="H22" i="77"/>
  <c r="H21" i="77"/>
  <c r="F25" i="77"/>
  <c r="F24" i="77"/>
  <c r="F23" i="77"/>
  <c r="F22" i="77"/>
  <c r="F26" i="77" s="1"/>
  <c r="F21" i="77"/>
  <c r="D25" i="77"/>
  <c r="D24" i="77"/>
  <c r="D23" i="77"/>
  <c r="D22" i="77"/>
  <c r="D21" i="77"/>
  <c r="N15" i="77"/>
  <c r="N14" i="77"/>
  <c r="N13" i="77"/>
  <c r="N12" i="77"/>
  <c r="N11" i="77"/>
  <c r="N10" i="77"/>
  <c r="N9" i="77"/>
  <c r="N8" i="77"/>
  <c r="N7" i="77"/>
  <c r="L15" i="77"/>
  <c r="L14" i="77"/>
  <c r="L13" i="77"/>
  <c r="L12" i="77"/>
  <c r="L11" i="77"/>
  <c r="L10" i="77"/>
  <c r="L9" i="77"/>
  <c r="L8" i="77"/>
  <c r="L7" i="77"/>
  <c r="J15" i="77"/>
  <c r="J14" i="77"/>
  <c r="J12" i="77"/>
  <c r="J11" i="77"/>
  <c r="J10" i="77"/>
  <c r="J9" i="77"/>
  <c r="J8" i="77"/>
  <c r="J7" i="77"/>
  <c r="H15" i="77"/>
  <c r="H14" i="77"/>
  <c r="H13" i="77"/>
  <c r="H12" i="77"/>
  <c r="H11" i="77"/>
  <c r="H10" i="77"/>
  <c r="H9" i="77"/>
  <c r="H8" i="77"/>
  <c r="H7" i="77"/>
  <c r="F15" i="77"/>
  <c r="F14" i="77"/>
  <c r="F13" i="77"/>
  <c r="F12" i="77"/>
  <c r="F11" i="77"/>
  <c r="F10" i="77"/>
  <c r="F9" i="77"/>
  <c r="F8" i="77"/>
  <c r="F7" i="77"/>
  <c r="D15" i="77"/>
  <c r="D14" i="77"/>
  <c r="D13" i="77"/>
  <c r="D12" i="77"/>
  <c r="D11" i="77"/>
  <c r="D10" i="77"/>
  <c r="D9" i="77"/>
  <c r="D8" i="77"/>
  <c r="D7" i="77"/>
  <c r="C15" i="77"/>
  <c r="C14" i="77"/>
  <c r="C13" i="77"/>
  <c r="C12" i="77"/>
  <c r="C11" i="77"/>
  <c r="C10" i="77"/>
  <c r="C9" i="77"/>
  <c r="C8" i="77"/>
  <c r="C7" i="77"/>
  <c r="P29" i="77"/>
  <c r="L25" i="77"/>
  <c r="L24" i="77"/>
  <c r="L23" i="77"/>
  <c r="L22" i="77"/>
  <c r="J26" i="77"/>
  <c r="H26" i="77"/>
  <c r="D26" i="77"/>
  <c r="P15" i="77"/>
  <c r="Q14" i="77"/>
  <c r="P14" i="77"/>
  <c r="Q12" i="77"/>
  <c r="P11" i="77"/>
  <c r="Q10" i="77"/>
  <c r="P9" i="77"/>
  <c r="P7" i="77"/>
  <c r="N6" i="77"/>
  <c r="N16" i="77" s="1"/>
  <c r="L6" i="77"/>
  <c r="L16" i="77" s="1"/>
  <c r="H6" i="77"/>
  <c r="H16" i="77" s="1"/>
  <c r="F6" i="77"/>
  <c r="F16" i="77" s="1"/>
  <c r="D6" i="77"/>
  <c r="D16" i="77" s="1"/>
  <c r="C6" i="77"/>
  <c r="C16" i="77" s="1"/>
  <c r="J25" i="76"/>
  <c r="J24" i="76"/>
  <c r="J23" i="76"/>
  <c r="J22" i="76"/>
  <c r="J21" i="76"/>
  <c r="H25" i="76"/>
  <c r="H24" i="76"/>
  <c r="H23" i="76"/>
  <c r="H22" i="76"/>
  <c r="H21" i="76"/>
  <c r="F25" i="76"/>
  <c r="F24" i="76"/>
  <c r="F23" i="76"/>
  <c r="F22" i="76"/>
  <c r="F21" i="76"/>
  <c r="D25" i="76"/>
  <c r="D24" i="76"/>
  <c r="D23" i="76"/>
  <c r="D22" i="76"/>
  <c r="D21" i="76"/>
  <c r="N15" i="76"/>
  <c r="N14" i="76"/>
  <c r="N13" i="76"/>
  <c r="N12" i="76"/>
  <c r="N11" i="76"/>
  <c r="N10" i="76"/>
  <c r="N9" i="76"/>
  <c r="N8" i="76"/>
  <c r="N7" i="76"/>
  <c r="L15" i="76"/>
  <c r="L14" i="76"/>
  <c r="L13" i="76"/>
  <c r="L12" i="76"/>
  <c r="L11" i="76"/>
  <c r="L10" i="76"/>
  <c r="L9" i="76"/>
  <c r="L8" i="76"/>
  <c r="L7" i="76"/>
  <c r="J15" i="76"/>
  <c r="J14" i="76"/>
  <c r="J12" i="76"/>
  <c r="J11" i="76"/>
  <c r="J10" i="76"/>
  <c r="J9" i="76"/>
  <c r="J8" i="76"/>
  <c r="J7" i="76"/>
  <c r="H15" i="76"/>
  <c r="H14" i="76"/>
  <c r="H13" i="76"/>
  <c r="H12" i="76"/>
  <c r="H11" i="76"/>
  <c r="H10" i="76"/>
  <c r="H9" i="76"/>
  <c r="H8" i="76"/>
  <c r="H7" i="76"/>
  <c r="F15" i="76"/>
  <c r="F14" i="76"/>
  <c r="F13" i="76"/>
  <c r="F12" i="76"/>
  <c r="F11" i="76"/>
  <c r="F10" i="76"/>
  <c r="F9" i="76"/>
  <c r="F8" i="76"/>
  <c r="F7" i="76"/>
  <c r="D15" i="76"/>
  <c r="D14" i="76"/>
  <c r="D13" i="76"/>
  <c r="D12" i="76"/>
  <c r="D11" i="76"/>
  <c r="D10" i="76"/>
  <c r="D9" i="76"/>
  <c r="D8" i="76"/>
  <c r="D7" i="76"/>
  <c r="C15" i="76"/>
  <c r="C14" i="76"/>
  <c r="C13" i="76"/>
  <c r="C12" i="76"/>
  <c r="C11" i="76"/>
  <c r="C10" i="76"/>
  <c r="C9" i="76"/>
  <c r="C8" i="76"/>
  <c r="C7" i="76"/>
  <c r="P29" i="76"/>
  <c r="L25" i="76"/>
  <c r="L24" i="76"/>
  <c r="L23" i="76"/>
  <c r="L22" i="76"/>
  <c r="J26" i="76"/>
  <c r="H26" i="76"/>
  <c r="F26" i="76"/>
  <c r="D26" i="76"/>
  <c r="P15" i="76"/>
  <c r="Q14" i="76"/>
  <c r="P13" i="76"/>
  <c r="Q12" i="76"/>
  <c r="P11" i="76"/>
  <c r="Q10" i="76"/>
  <c r="P9" i="76"/>
  <c r="Q8" i="76"/>
  <c r="P7" i="76"/>
  <c r="N6" i="76"/>
  <c r="N16" i="76" s="1"/>
  <c r="L6" i="76"/>
  <c r="L16" i="76" s="1"/>
  <c r="H6" i="76"/>
  <c r="H16" i="76" s="1"/>
  <c r="F6" i="76"/>
  <c r="F16" i="76" s="1"/>
  <c r="D6" i="76"/>
  <c r="D16" i="76" s="1"/>
  <c r="C6" i="76"/>
  <c r="C16" i="76" s="1"/>
  <c r="J25" i="75"/>
  <c r="J24" i="75"/>
  <c r="J23" i="75"/>
  <c r="J22" i="75"/>
  <c r="J21" i="75"/>
  <c r="H25" i="75"/>
  <c r="H24" i="75"/>
  <c r="H23" i="75"/>
  <c r="H22" i="75"/>
  <c r="H21" i="75"/>
  <c r="F25" i="75"/>
  <c r="F24" i="75"/>
  <c r="F23" i="75"/>
  <c r="F22" i="75"/>
  <c r="F21" i="75"/>
  <c r="F26" i="75" s="1"/>
  <c r="D25" i="75"/>
  <c r="D24" i="75"/>
  <c r="D23" i="75"/>
  <c r="D22" i="75"/>
  <c r="D21" i="75"/>
  <c r="N15" i="75"/>
  <c r="N14" i="75"/>
  <c r="N13" i="75"/>
  <c r="N12" i="75"/>
  <c r="N11" i="75"/>
  <c r="N10" i="75"/>
  <c r="N9" i="75"/>
  <c r="N8" i="75"/>
  <c r="N7" i="75"/>
  <c r="L15" i="75"/>
  <c r="L14" i="75"/>
  <c r="L13" i="75"/>
  <c r="L12" i="75"/>
  <c r="L11" i="75"/>
  <c r="L10" i="75"/>
  <c r="L9" i="75"/>
  <c r="L8" i="75"/>
  <c r="L7" i="75"/>
  <c r="J15" i="75"/>
  <c r="J14" i="75"/>
  <c r="Q14" i="75" s="1"/>
  <c r="J12" i="75"/>
  <c r="J11" i="75"/>
  <c r="J10" i="75"/>
  <c r="J9" i="75"/>
  <c r="J8" i="75"/>
  <c r="J7" i="75"/>
  <c r="H15" i="75"/>
  <c r="H14" i="75"/>
  <c r="H13" i="75"/>
  <c r="H12" i="75"/>
  <c r="H11" i="75"/>
  <c r="H10" i="75"/>
  <c r="H9" i="75"/>
  <c r="H8" i="75"/>
  <c r="H7" i="75"/>
  <c r="D13" i="75"/>
  <c r="F15" i="75"/>
  <c r="F14" i="75"/>
  <c r="F13" i="75"/>
  <c r="F12" i="75"/>
  <c r="F11" i="75"/>
  <c r="F10" i="75"/>
  <c r="F9" i="75"/>
  <c r="F8" i="75"/>
  <c r="F7" i="75"/>
  <c r="D15" i="75"/>
  <c r="D14" i="75"/>
  <c r="D12" i="75"/>
  <c r="D11" i="75"/>
  <c r="D10" i="75"/>
  <c r="D9" i="75"/>
  <c r="D8" i="75"/>
  <c r="D7" i="75"/>
  <c r="C15" i="75"/>
  <c r="C14" i="75"/>
  <c r="C13" i="75"/>
  <c r="C12" i="75"/>
  <c r="C11" i="75"/>
  <c r="C10" i="75"/>
  <c r="C9" i="75"/>
  <c r="C8" i="75"/>
  <c r="C7" i="75"/>
  <c r="L25" i="75"/>
  <c r="L24" i="75"/>
  <c r="L23" i="75"/>
  <c r="L22" i="75"/>
  <c r="J26" i="75"/>
  <c r="H26" i="75"/>
  <c r="D26" i="75"/>
  <c r="P15" i="75"/>
  <c r="P14" i="75"/>
  <c r="P13" i="75"/>
  <c r="Q12" i="75"/>
  <c r="P11" i="75"/>
  <c r="Q10" i="75"/>
  <c r="P9" i="75"/>
  <c r="Q8" i="75"/>
  <c r="P7" i="75"/>
  <c r="N6" i="75"/>
  <c r="N16" i="75" s="1"/>
  <c r="L6" i="75"/>
  <c r="L16" i="75" s="1"/>
  <c r="H6" i="75"/>
  <c r="H16" i="75" s="1"/>
  <c r="F6" i="75"/>
  <c r="F16" i="75" s="1"/>
  <c r="D6" i="75"/>
  <c r="D16" i="75" s="1"/>
  <c r="C6" i="75"/>
  <c r="C16" i="75" s="1"/>
  <c r="J25" i="74"/>
  <c r="J24" i="74"/>
  <c r="J23" i="74"/>
  <c r="J22" i="74"/>
  <c r="J21" i="74"/>
  <c r="H25" i="74"/>
  <c r="H24" i="74"/>
  <c r="H23" i="74"/>
  <c r="H22" i="74"/>
  <c r="H21" i="74"/>
  <c r="F25" i="74"/>
  <c r="F24" i="74"/>
  <c r="F23" i="74"/>
  <c r="F22" i="74"/>
  <c r="F21" i="74"/>
  <c r="D25" i="74"/>
  <c r="D24" i="74"/>
  <c r="D23" i="74"/>
  <c r="D22" i="74"/>
  <c r="D21" i="74"/>
  <c r="N15" i="74"/>
  <c r="N14" i="74"/>
  <c r="N13" i="74"/>
  <c r="N12" i="74"/>
  <c r="N11" i="74"/>
  <c r="N10" i="74"/>
  <c r="N9" i="74"/>
  <c r="N8" i="74"/>
  <c r="N7" i="74"/>
  <c r="L15" i="74"/>
  <c r="L14" i="74"/>
  <c r="L13" i="74"/>
  <c r="L12" i="74"/>
  <c r="L11" i="74"/>
  <c r="L10" i="74"/>
  <c r="L9" i="74"/>
  <c r="L8" i="74"/>
  <c r="L7" i="74"/>
  <c r="J15" i="74"/>
  <c r="J14" i="74"/>
  <c r="J12" i="74"/>
  <c r="J11" i="74"/>
  <c r="J10" i="74"/>
  <c r="J9" i="74"/>
  <c r="J8" i="74"/>
  <c r="J7" i="74"/>
  <c r="H15" i="74"/>
  <c r="H14" i="74"/>
  <c r="H13" i="74"/>
  <c r="H12" i="74"/>
  <c r="H11" i="74"/>
  <c r="H10" i="74"/>
  <c r="H9" i="74"/>
  <c r="H8" i="74"/>
  <c r="H7" i="74"/>
  <c r="F15" i="74"/>
  <c r="F14" i="74"/>
  <c r="F13" i="74"/>
  <c r="F12" i="74"/>
  <c r="F11" i="74"/>
  <c r="F10" i="74"/>
  <c r="F9" i="74"/>
  <c r="F8" i="74"/>
  <c r="F7" i="74"/>
  <c r="D15" i="74"/>
  <c r="D14" i="74"/>
  <c r="D13" i="74"/>
  <c r="D12" i="74"/>
  <c r="D11" i="74"/>
  <c r="D10" i="74"/>
  <c r="D9" i="74"/>
  <c r="D8" i="74"/>
  <c r="D7" i="74"/>
  <c r="C15" i="74"/>
  <c r="C14" i="74"/>
  <c r="C13" i="74"/>
  <c r="C12" i="74"/>
  <c r="C11" i="74"/>
  <c r="C10" i="74"/>
  <c r="C9" i="74"/>
  <c r="C8" i="74"/>
  <c r="C7" i="74"/>
  <c r="L25" i="74"/>
  <c r="L24" i="74"/>
  <c r="L23" i="74"/>
  <c r="L22" i="74"/>
  <c r="J26" i="74"/>
  <c r="H26" i="74"/>
  <c r="F26" i="74"/>
  <c r="D26" i="74"/>
  <c r="P15" i="74"/>
  <c r="Q14" i="74"/>
  <c r="Q12" i="74"/>
  <c r="Q10" i="74"/>
  <c r="Q8" i="74"/>
  <c r="P7" i="74"/>
  <c r="N6" i="74"/>
  <c r="N16" i="74" s="1"/>
  <c r="L6" i="74"/>
  <c r="L16" i="74" s="1"/>
  <c r="H6" i="74"/>
  <c r="H16" i="74" s="1"/>
  <c r="F6" i="74"/>
  <c r="F16" i="74" s="1"/>
  <c r="D6" i="74"/>
  <c r="D16" i="74" s="1"/>
  <c r="C6" i="74"/>
  <c r="C16" i="74" s="1"/>
  <c r="H15" i="73"/>
  <c r="H14" i="73"/>
  <c r="H13" i="73"/>
  <c r="H12" i="73"/>
  <c r="H11" i="73"/>
  <c r="H10" i="73"/>
  <c r="H9" i="73"/>
  <c r="H8" i="73"/>
  <c r="H7" i="73"/>
  <c r="F15" i="73"/>
  <c r="F14" i="73"/>
  <c r="F13" i="73"/>
  <c r="F12" i="73"/>
  <c r="F11" i="73"/>
  <c r="F10" i="73"/>
  <c r="F9" i="73"/>
  <c r="F8" i="73"/>
  <c r="F7" i="73"/>
  <c r="D15" i="73"/>
  <c r="D14" i="73"/>
  <c r="D13" i="73"/>
  <c r="D12" i="73"/>
  <c r="D11" i="73"/>
  <c r="D10" i="73"/>
  <c r="D9" i="73"/>
  <c r="D8" i="73"/>
  <c r="D7" i="73"/>
  <c r="C15" i="73"/>
  <c r="C14" i="73"/>
  <c r="C13" i="73"/>
  <c r="C12" i="73"/>
  <c r="C11" i="73"/>
  <c r="C10" i="73"/>
  <c r="C9" i="73"/>
  <c r="C8" i="73"/>
  <c r="C7" i="73"/>
  <c r="J25" i="73"/>
  <c r="J24" i="73"/>
  <c r="J23" i="73"/>
  <c r="J22" i="73"/>
  <c r="J21" i="73"/>
  <c r="H25" i="73"/>
  <c r="H24" i="73"/>
  <c r="H23" i="73"/>
  <c r="H22" i="73"/>
  <c r="H21" i="73"/>
  <c r="F25" i="73"/>
  <c r="F24" i="73"/>
  <c r="F23" i="73"/>
  <c r="F22" i="73"/>
  <c r="F21" i="73"/>
  <c r="D25" i="73"/>
  <c r="D24" i="73"/>
  <c r="D23" i="73"/>
  <c r="D22" i="73"/>
  <c r="D21" i="73"/>
  <c r="N15" i="73"/>
  <c r="N14" i="73"/>
  <c r="N13" i="73"/>
  <c r="N12" i="73"/>
  <c r="N11" i="73"/>
  <c r="N10" i="73"/>
  <c r="N9" i="73"/>
  <c r="N8" i="73"/>
  <c r="N7" i="73"/>
  <c r="P7" i="73" s="1"/>
  <c r="L15" i="73"/>
  <c r="L14" i="73"/>
  <c r="L13" i="73"/>
  <c r="L12" i="73"/>
  <c r="L11" i="73"/>
  <c r="L10" i="73"/>
  <c r="L9" i="73"/>
  <c r="L8" i="73"/>
  <c r="L7" i="73"/>
  <c r="J15" i="73"/>
  <c r="J14" i="73"/>
  <c r="J12" i="73"/>
  <c r="J11" i="73"/>
  <c r="J10" i="73"/>
  <c r="J9" i="73"/>
  <c r="J8" i="73"/>
  <c r="J7" i="73"/>
  <c r="L25" i="73"/>
  <c r="L24" i="73"/>
  <c r="L23" i="73"/>
  <c r="L22" i="73"/>
  <c r="J26" i="73"/>
  <c r="H26" i="73"/>
  <c r="F26" i="73"/>
  <c r="D26" i="73"/>
  <c r="Q14" i="73"/>
  <c r="P14" i="73"/>
  <c r="P13" i="73"/>
  <c r="Q10" i="73"/>
  <c r="N6" i="73"/>
  <c r="N16" i="73" s="1"/>
  <c r="H6" i="73"/>
  <c r="H16" i="73" s="1"/>
  <c r="F6" i="73"/>
  <c r="F16" i="73" s="1"/>
  <c r="D6" i="73"/>
  <c r="D16" i="73" s="1"/>
  <c r="C6" i="73"/>
  <c r="C16" i="73" s="1"/>
  <c r="J25" i="72"/>
  <c r="J24" i="72"/>
  <c r="J23" i="72"/>
  <c r="J22" i="72"/>
  <c r="J21" i="72"/>
  <c r="H25" i="72"/>
  <c r="H24" i="72"/>
  <c r="H23" i="72"/>
  <c r="H22" i="72"/>
  <c r="H21" i="72"/>
  <c r="F25" i="72"/>
  <c r="F24" i="72"/>
  <c r="F23" i="72"/>
  <c r="F22" i="72"/>
  <c r="F21" i="72"/>
  <c r="D25" i="72"/>
  <c r="D24" i="72"/>
  <c r="D23" i="72"/>
  <c r="D22" i="72"/>
  <c r="D21" i="72"/>
  <c r="N15" i="72"/>
  <c r="N14" i="72"/>
  <c r="N13" i="72"/>
  <c r="N12" i="72"/>
  <c r="N11" i="72"/>
  <c r="N10" i="72"/>
  <c r="N9" i="72"/>
  <c r="N8" i="72"/>
  <c r="N7" i="72"/>
  <c r="L15" i="72"/>
  <c r="L14" i="72"/>
  <c r="L13" i="72"/>
  <c r="L12" i="72"/>
  <c r="L11" i="72"/>
  <c r="L10" i="72"/>
  <c r="L9" i="72"/>
  <c r="L8" i="72"/>
  <c r="L7" i="72"/>
  <c r="J15" i="72"/>
  <c r="J14" i="72"/>
  <c r="J12" i="72"/>
  <c r="J11" i="72"/>
  <c r="J10" i="72"/>
  <c r="J9" i="72"/>
  <c r="J8" i="72"/>
  <c r="J7" i="72"/>
  <c r="H15" i="72"/>
  <c r="H14" i="72"/>
  <c r="H13" i="72"/>
  <c r="H12" i="72"/>
  <c r="H11" i="72"/>
  <c r="H10" i="72"/>
  <c r="H9" i="72"/>
  <c r="H8" i="72"/>
  <c r="H7" i="72"/>
  <c r="F15" i="72"/>
  <c r="F14" i="72"/>
  <c r="F13" i="72"/>
  <c r="F12" i="72"/>
  <c r="F11" i="72"/>
  <c r="F10" i="72"/>
  <c r="F9" i="72"/>
  <c r="F8" i="72"/>
  <c r="F7" i="72"/>
  <c r="D15" i="72"/>
  <c r="D14" i="72"/>
  <c r="D13" i="72"/>
  <c r="D12" i="72"/>
  <c r="D11" i="72"/>
  <c r="D10" i="72"/>
  <c r="D9" i="72"/>
  <c r="D8" i="72"/>
  <c r="D7" i="72"/>
  <c r="C15" i="72"/>
  <c r="C14" i="72"/>
  <c r="C13" i="72"/>
  <c r="C12" i="72"/>
  <c r="C11" i="72"/>
  <c r="C10" i="72"/>
  <c r="C9" i="72"/>
  <c r="C8" i="72"/>
  <c r="C7" i="72"/>
  <c r="P29" i="72"/>
  <c r="L25" i="72"/>
  <c r="L24" i="72"/>
  <c r="L23" i="72"/>
  <c r="L22" i="72"/>
  <c r="J26" i="72"/>
  <c r="H26" i="72"/>
  <c r="F26" i="72"/>
  <c r="D26" i="72"/>
  <c r="P15" i="72"/>
  <c r="Q14" i="72"/>
  <c r="P14" i="72"/>
  <c r="P13" i="72"/>
  <c r="Q12" i="72"/>
  <c r="P11" i="72"/>
  <c r="P9" i="72"/>
  <c r="Q8" i="72"/>
  <c r="P7" i="72"/>
  <c r="N6" i="72"/>
  <c r="N16" i="72" s="1"/>
  <c r="L6" i="72"/>
  <c r="L16" i="72" s="1"/>
  <c r="H6" i="72"/>
  <c r="H16" i="72" s="1"/>
  <c r="F6" i="72"/>
  <c r="F16" i="72" s="1"/>
  <c r="D6" i="72"/>
  <c r="D16" i="72" s="1"/>
  <c r="C6" i="72"/>
  <c r="C16" i="72" s="1"/>
  <c r="J25" i="71"/>
  <c r="J24" i="71"/>
  <c r="J23" i="71"/>
  <c r="J22" i="71"/>
  <c r="J21" i="71"/>
  <c r="H25" i="71"/>
  <c r="H24" i="71"/>
  <c r="H23" i="71"/>
  <c r="H22" i="71"/>
  <c r="H21" i="71"/>
  <c r="F25" i="71"/>
  <c r="F24" i="71"/>
  <c r="F23" i="71"/>
  <c r="F22" i="71"/>
  <c r="F21" i="71"/>
  <c r="D25" i="71"/>
  <c r="D24" i="71"/>
  <c r="D23" i="71"/>
  <c r="D22" i="71"/>
  <c r="D21" i="71"/>
  <c r="N15" i="71"/>
  <c r="N14" i="71"/>
  <c r="N13" i="71"/>
  <c r="N12" i="71"/>
  <c r="N11" i="71"/>
  <c r="N10" i="71"/>
  <c r="N9" i="71"/>
  <c r="N8" i="71"/>
  <c r="N7" i="71"/>
  <c r="L15" i="71"/>
  <c r="L14" i="71"/>
  <c r="L13" i="71"/>
  <c r="L12" i="71"/>
  <c r="L11" i="71"/>
  <c r="L10" i="71"/>
  <c r="L9" i="71"/>
  <c r="L8" i="71"/>
  <c r="L7" i="71"/>
  <c r="J15" i="71"/>
  <c r="J14" i="71"/>
  <c r="J12" i="71"/>
  <c r="J11" i="71"/>
  <c r="J10" i="71"/>
  <c r="J9" i="71"/>
  <c r="J8" i="71"/>
  <c r="J7" i="71"/>
  <c r="H15" i="71"/>
  <c r="H14" i="71"/>
  <c r="H13" i="71"/>
  <c r="H12" i="71"/>
  <c r="H11" i="71"/>
  <c r="H10" i="71"/>
  <c r="H9" i="71"/>
  <c r="H8" i="71"/>
  <c r="H7" i="71"/>
  <c r="F15" i="71"/>
  <c r="F14" i="71"/>
  <c r="F13" i="71"/>
  <c r="F12" i="71"/>
  <c r="F11" i="71"/>
  <c r="F10" i="71"/>
  <c r="F9" i="71"/>
  <c r="F8" i="71"/>
  <c r="F7" i="71"/>
  <c r="D15" i="71"/>
  <c r="D14" i="71"/>
  <c r="D13" i="71"/>
  <c r="D12" i="71"/>
  <c r="D11" i="71"/>
  <c r="D10" i="71"/>
  <c r="D9" i="71"/>
  <c r="D8" i="71"/>
  <c r="D7" i="71"/>
  <c r="C15" i="71"/>
  <c r="C14" i="71"/>
  <c r="C13" i="71"/>
  <c r="C12" i="71"/>
  <c r="C11" i="71"/>
  <c r="C10" i="71"/>
  <c r="C9" i="71"/>
  <c r="C8" i="71"/>
  <c r="C7" i="71"/>
  <c r="L24" i="71"/>
  <c r="L23" i="71"/>
  <c r="L22" i="71"/>
  <c r="J26" i="71"/>
  <c r="H26" i="71"/>
  <c r="F26" i="71"/>
  <c r="D26" i="71"/>
  <c r="P15" i="71"/>
  <c r="Q14" i="71"/>
  <c r="P13" i="71"/>
  <c r="Q12" i="71"/>
  <c r="Q11" i="71"/>
  <c r="P11" i="71"/>
  <c r="Q10" i="71"/>
  <c r="P9" i="71"/>
  <c r="Q8" i="71"/>
  <c r="P7" i="71"/>
  <c r="N6" i="71"/>
  <c r="N16" i="71" s="1"/>
  <c r="L6" i="71"/>
  <c r="L16" i="71" s="1"/>
  <c r="H6" i="71"/>
  <c r="H16" i="71" s="1"/>
  <c r="F6" i="71"/>
  <c r="F16" i="71" s="1"/>
  <c r="C6" i="71"/>
  <c r="C16" i="71" s="1"/>
  <c r="J25" i="70"/>
  <c r="J24" i="70"/>
  <c r="J23" i="70"/>
  <c r="J22" i="70"/>
  <c r="J21" i="70"/>
  <c r="H25" i="70"/>
  <c r="H24" i="70"/>
  <c r="H23" i="70"/>
  <c r="H22" i="70"/>
  <c r="H21" i="70"/>
  <c r="F25" i="70"/>
  <c r="F24" i="70"/>
  <c r="F23" i="70"/>
  <c r="F22" i="70"/>
  <c r="F21" i="70"/>
  <c r="D25" i="70"/>
  <c r="D24" i="70"/>
  <c r="D23" i="70"/>
  <c r="D22" i="70"/>
  <c r="D21" i="70"/>
  <c r="N15" i="70"/>
  <c r="N14" i="70"/>
  <c r="N13" i="70"/>
  <c r="N12" i="70"/>
  <c r="N11" i="70"/>
  <c r="N10" i="70"/>
  <c r="N9" i="70"/>
  <c r="N8" i="70"/>
  <c r="N7" i="70"/>
  <c r="L15" i="70"/>
  <c r="L14" i="70"/>
  <c r="L13" i="70"/>
  <c r="L12" i="70"/>
  <c r="L11" i="70"/>
  <c r="L10" i="70"/>
  <c r="L9" i="70"/>
  <c r="L8" i="70"/>
  <c r="L7" i="70"/>
  <c r="J15" i="70"/>
  <c r="J14" i="70"/>
  <c r="J12" i="70"/>
  <c r="J11" i="70"/>
  <c r="J10" i="70"/>
  <c r="J9" i="70"/>
  <c r="J8" i="70"/>
  <c r="J7" i="70"/>
  <c r="H15" i="70"/>
  <c r="H14" i="70"/>
  <c r="H13" i="70"/>
  <c r="H12" i="70"/>
  <c r="H11" i="70"/>
  <c r="H10" i="70"/>
  <c r="H9" i="70"/>
  <c r="H8" i="70"/>
  <c r="H7" i="70"/>
  <c r="F15" i="70"/>
  <c r="F14" i="70"/>
  <c r="F13" i="70"/>
  <c r="F12" i="70"/>
  <c r="F11" i="70"/>
  <c r="F10" i="70"/>
  <c r="F9" i="70"/>
  <c r="F8" i="70"/>
  <c r="F7" i="70"/>
  <c r="D15" i="70"/>
  <c r="D14" i="70"/>
  <c r="D13" i="70"/>
  <c r="D12" i="70"/>
  <c r="D11" i="70"/>
  <c r="D10" i="70"/>
  <c r="D9" i="70"/>
  <c r="D8" i="70"/>
  <c r="D7" i="70"/>
  <c r="C15" i="70"/>
  <c r="C14" i="70"/>
  <c r="C13" i="70"/>
  <c r="C12" i="70"/>
  <c r="C11" i="70"/>
  <c r="C10" i="70"/>
  <c r="C9" i="70"/>
  <c r="C8" i="70"/>
  <c r="C7" i="70"/>
  <c r="L25" i="70"/>
  <c r="L24" i="70"/>
  <c r="L23" i="70"/>
  <c r="L22" i="70"/>
  <c r="J26" i="70"/>
  <c r="H26" i="70"/>
  <c r="F26" i="70"/>
  <c r="D26" i="70"/>
  <c r="P15" i="70"/>
  <c r="Q14" i="70"/>
  <c r="P13" i="70"/>
  <c r="Q12" i="70"/>
  <c r="P11" i="70"/>
  <c r="Q10" i="70"/>
  <c r="P9" i="70"/>
  <c r="Q8" i="70"/>
  <c r="P7" i="70"/>
  <c r="N6" i="70"/>
  <c r="N16" i="70" s="1"/>
  <c r="L6" i="70"/>
  <c r="L16" i="70" s="1"/>
  <c r="H6" i="70"/>
  <c r="H16" i="70" s="1"/>
  <c r="F6" i="70"/>
  <c r="F16" i="70" s="1"/>
  <c r="C6" i="70"/>
  <c r="C16" i="70" s="1"/>
  <c r="J25" i="69"/>
  <c r="J24" i="69"/>
  <c r="J23" i="69"/>
  <c r="J22" i="69"/>
  <c r="J21" i="69"/>
  <c r="H25" i="69"/>
  <c r="H24" i="69"/>
  <c r="H23" i="69"/>
  <c r="H22" i="69"/>
  <c r="H21" i="69"/>
  <c r="F25" i="69"/>
  <c r="F24" i="69"/>
  <c r="F23" i="69"/>
  <c r="F22" i="69"/>
  <c r="F21" i="69"/>
  <c r="D25" i="69"/>
  <c r="D24" i="69"/>
  <c r="D23" i="69"/>
  <c r="D22" i="69"/>
  <c r="D21" i="69"/>
  <c r="N15" i="69"/>
  <c r="N14" i="69"/>
  <c r="N13" i="69"/>
  <c r="N12" i="69"/>
  <c r="N11" i="69"/>
  <c r="N10" i="69"/>
  <c r="N9" i="69"/>
  <c r="N8" i="69"/>
  <c r="N7" i="69"/>
  <c r="L15" i="69"/>
  <c r="L14" i="69"/>
  <c r="L13" i="69"/>
  <c r="L12" i="69"/>
  <c r="L11" i="69"/>
  <c r="L10" i="69"/>
  <c r="L9" i="69"/>
  <c r="L8" i="69"/>
  <c r="L7" i="69"/>
  <c r="J15" i="69"/>
  <c r="J14" i="69"/>
  <c r="J12" i="69"/>
  <c r="J11" i="69"/>
  <c r="J10" i="69"/>
  <c r="J9" i="69"/>
  <c r="J8" i="69"/>
  <c r="J7" i="69"/>
  <c r="H15" i="69"/>
  <c r="H14" i="69"/>
  <c r="H13" i="69"/>
  <c r="H12" i="69"/>
  <c r="H11" i="69"/>
  <c r="H10" i="69"/>
  <c r="H9" i="69"/>
  <c r="H8" i="69"/>
  <c r="H7" i="69"/>
  <c r="F15" i="69"/>
  <c r="F14" i="69"/>
  <c r="F13" i="69"/>
  <c r="F12" i="69"/>
  <c r="F11" i="69"/>
  <c r="F10" i="69"/>
  <c r="F9" i="69"/>
  <c r="F8" i="69"/>
  <c r="F7" i="69"/>
  <c r="D15" i="69"/>
  <c r="D14" i="69"/>
  <c r="D13" i="69"/>
  <c r="D12" i="69"/>
  <c r="D11" i="69"/>
  <c r="D10" i="69"/>
  <c r="D9" i="69"/>
  <c r="D8" i="69"/>
  <c r="D7" i="69"/>
  <c r="C15" i="69"/>
  <c r="C14" i="69"/>
  <c r="C13" i="69"/>
  <c r="C12" i="69"/>
  <c r="C11" i="69"/>
  <c r="C10" i="69"/>
  <c r="C9" i="69"/>
  <c r="C8" i="69"/>
  <c r="C7" i="69"/>
  <c r="L25" i="69"/>
  <c r="L24" i="69"/>
  <c r="L23" i="69"/>
  <c r="L22" i="69"/>
  <c r="J26" i="69"/>
  <c r="H26" i="69"/>
  <c r="F26" i="69"/>
  <c r="D26" i="69"/>
  <c r="P15" i="69"/>
  <c r="Q14" i="69"/>
  <c r="P14" i="69"/>
  <c r="P13" i="69"/>
  <c r="Q12" i="69"/>
  <c r="P11" i="69"/>
  <c r="Q10" i="69"/>
  <c r="P9" i="69"/>
  <c r="P7" i="69"/>
  <c r="N6" i="69"/>
  <c r="N16" i="69" s="1"/>
  <c r="L6" i="69"/>
  <c r="L16" i="69" s="1"/>
  <c r="H6" i="69"/>
  <c r="H16" i="69" s="1"/>
  <c r="F6" i="69"/>
  <c r="F16" i="69" s="1"/>
  <c r="D6" i="69"/>
  <c r="D16" i="69" s="1"/>
  <c r="C6" i="69"/>
  <c r="C16" i="69" s="1"/>
  <c r="J25" i="68"/>
  <c r="J24" i="68"/>
  <c r="J23" i="68"/>
  <c r="J22" i="68"/>
  <c r="J21" i="68"/>
  <c r="H25" i="68"/>
  <c r="H24" i="68"/>
  <c r="H23" i="68"/>
  <c r="H22" i="68"/>
  <c r="H21" i="68"/>
  <c r="F25" i="68"/>
  <c r="F24" i="68"/>
  <c r="F23" i="68"/>
  <c r="F22" i="68"/>
  <c r="F21" i="68"/>
  <c r="D25" i="68"/>
  <c r="D24" i="68"/>
  <c r="D23" i="68"/>
  <c r="D22" i="68"/>
  <c r="D21" i="68"/>
  <c r="N15" i="68"/>
  <c r="N14" i="68"/>
  <c r="N13" i="68"/>
  <c r="N12" i="68"/>
  <c r="N11" i="68"/>
  <c r="N10" i="68"/>
  <c r="N9" i="68"/>
  <c r="N8" i="68"/>
  <c r="N7" i="68"/>
  <c r="L15" i="68"/>
  <c r="L14" i="68"/>
  <c r="L13" i="68"/>
  <c r="L12" i="68"/>
  <c r="L11" i="68"/>
  <c r="L10" i="68"/>
  <c r="L9" i="68"/>
  <c r="L8" i="68"/>
  <c r="L7" i="68"/>
  <c r="J15" i="68"/>
  <c r="J14" i="68"/>
  <c r="J12" i="68"/>
  <c r="J11" i="68"/>
  <c r="J10" i="68"/>
  <c r="J9" i="68"/>
  <c r="J8" i="68"/>
  <c r="J7" i="68"/>
  <c r="H15" i="68"/>
  <c r="H14" i="68"/>
  <c r="H13" i="68"/>
  <c r="H12" i="68"/>
  <c r="H11" i="68"/>
  <c r="H10" i="68"/>
  <c r="H9" i="68"/>
  <c r="H8" i="68"/>
  <c r="H7" i="68"/>
  <c r="F15" i="68"/>
  <c r="F14" i="68"/>
  <c r="F13" i="68"/>
  <c r="F12" i="68"/>
  <c r="F11" i="68"/>
  <c r="F10" i="68"/>
  <c r="F9" i="68"/>
  <c r="F8" i="68"/>
  <c r="F7" i="68"/>
  <c r="D15" i="68"/>
  <c r="D13" i="68"/>
  <c r="D12" i="68"/>
  <c r="D11" i="68"/>
  <c r="D10" i="68"/>
  <c r="D9" i="68"/>
  <c r="D8" i="68"/>
  <c r="D7" i="68"/>
  <c r="C15" i="68"/>
  <c r="C14" i="68"/>
  <c r="C13" i="68"/>
  <c r="C12" i="68"/>
  <c r="C11" i="68"/>
  <c r="C10" i="68"/>
  <c r="C9" i="68"/>
  <c r="C8" i="68"/>
  <c r="C7" i="68"/>
  <c r="L25" i="68"/>
  <c r="L24" i="68"/>
  <c r="L23" i="68"/>
  <c r="L22" i="68"/>
  <c r="J26" i="68"/>
  <c r="H26" i="68"/>
  <c r="F26" i="68"/>
  <c r="D26" i="68"/>
  <c r="Q14" i="68"/>
  <c r="P11" i="68"/>
  <c r="Q10" i="68"/>
  <c r="P9" i="68"/>
  <c r="Q8" i="68"/>
  <c r="N6" i="68"/>
  <c r="N16" i="68" s="1"/>
  <c r="L6" i="68"/>
  <c r="L16" i="68" s="1"/>
  <c r="H6" i="68"/>
  <c r="H16" i="68" s="1"/>
  <c r="F6" i="68"/>
  <c r="F16" i="68" s="1"/>
  <c r="D6" i="68"/>
  <c r="D16" i="68" s="1"/>
  <c r="C6" i="68"/>
  <c r="C16" i="68" s="1"/>
  <c r="J25" i="67"/>
  <c r="J24" i="67"/>
  <c r="J23" i="67"/>
  <c r="J22" i="67"/>
  <c r="J21" i="67"/>
  <c r="H25" i="67"/>
  <c r="H24" i="67"/>
  <c r="H23" i="67"/>
  <c r="H22" i="67"/>
  <c r="H21" i="67"/>
  <c r="F25" i="67"/>
  <c r="F24" i="67"/>
  <c r="F23" i="67"/>
  <c r="F22" i="67"/>
  <c r="F21" i="67"/>
  <c r="D25" i="67"/>
  <c r="D24" i="67"/>
  <c r="D23" i="67"/>
  <c r="D22" i="67"/>
  <c r="D21" i="67"/>
  <c r="N15" i="67"/>
  <c r="N14" i="67"/>
  <c r="N13" i="67"/>
  <c r="N12" i="67"/>
  <c r="N11" i="67"/>
  <c r="N10" i="67"/>
  <c r="N9" i="67"/>
  <c r="N8" i="67"/>
  <c r="N7" i="67"/>
  <c r="L15" i="67"/>
  <c r="L14" i="67"/>
  <c r="L13" i="67"/>
  <c r="L12" i="67"/>
  <c r="L11" i="67"/>
  <c r="L10" i="67"/>
  <c r="L9" i="67"/>
  <c r="L8" i="67"/>
  <c r="L7" i="67"/>
  <c r="J15" i="67"/>
  <c r="J14" i="67"/>
  <c r="J12" i="67"/>
  <c r="J11" i="67"/>
  <c r="J10" i="67"/>
  <c r="J9" i="67"/>
  <c r="J8" i="67"/>
  <c r="J7" i="67"/>
  <c r="H15" i="67"/>
  <c r="H14" i="67"/>
  <c r="H13" i="67"/>
  <c r="H12" i="67"/>
  <c r="H11" i="67"/>
  <c r="H10" i="67"/>
  <c r="H9" i="67"/>
  <c r="H8" i="67"/>
  <c r="H7" i="67"/>
  <c r="F15" i="67"/>
  <c r="F14" i="67"/>
  <c r="F13" i="67"/>
  <c r="F12" i="67"/>
  <c r="F11" i="67"/>
  <c r="F10" i="67"/>
  <c r="F9" i="67"/>
  <c r="F8" i="67"/>
  <c r="F7" i="67"/>
  <c r="D15" i="67"/>
  <c r="D14" i="67"/>
  <c r="D13" i="67"/>
  <c r="D12" i="67"/>
  <c r="D11" i="67"/>
  <c r="D10" i="67"/>
  <c r="D9" i="67"/>
  <c r="D8" i="67"/>
  <c r="D7" i="67"/>
  <c r="C15" i="67"/>
  <c r="C14" i="67"/>
  <c r="C13" i="67"/>
  <c r="C12" i="67"/>
  <c r="C11" i="67"/>
  <c r="C10" i="67"/>
  <c r="C9" i="67"/>
  <c r="C8" i="67"/>
  <c r="C7" i="67"/>
  <c r="L25" i="67"/>
  <c r="L24" i="67"/>
  <c r="L23" i="67"/>
  <c r="L22" i="67"/>
  <c r="J26" i="67"/>
  <c r="H26" i="67"/>
  <c r="F26" i="67"/>
  <c r="D26" i="67"/>
  <c r="Q14" i="67"/>
  <c r="P14" i="67"/>
  <c r="P13" i="67"/>
  <c r="Q12" i="67"/>
  <c r="P12" i="67"/>
  <c r="P11" i="67"/>
  <c r="Q10" i="67"/>
  <c r="Q9" i="67"/>
  <c r="P9" i="67"/>
  <c r="Q8" i="67"/>
  <c r="P7" i="67"/>
  <c r="N6" i="67"/>
  <c r="N16" i="67" s="1"/>
  <c r="L6" i="67"/>
  <c r="L16" i="67" s="1"/>
  <c r="H6" i="67"/>
  <c r="H16" i="67" s="1"/>
  <c r="F6" i="67"/>
  <c r="F16" i="67" s="1"/>
  <c r="D6" i="67"/>
  <c r="D16" i="67" s="1"/>
  <c r="C6" i="67"/>
  <c r="C16" i="67" s="1"/>
  <c r="J25" i="66"/>
  <c r="J24" i="66"/>
  <c r="J23" i="66"/>
  <c r="J22" i="66"/>
  <c r="J21" i="66"/>
  <c r="H25" i="66"/>
  <c r="H24" i="66"/>
  <c r="H23" i="66"/>
  <c r="H22" i="66"/>
  <c r="H21" i="66"/>
  <c r="F25" i="66"/>
  <c r="F24" i="66"/>
  <c r="F23" i="66"/>
  <c r="F22" i="66"/>
  <c r="F21" i="66"/>
  <c r="D25" i="66"/>
  <c r="D24" i="66"/>
  <c r="D23" i="66"/>
  <c r="D22" i="66"/>
  <c r="D21" i="66"/>
  <c r="N15" i="66"/>
  <c r="N14" i="66"/>
  <c r="N13" i="66"/>
  <c r="N12" i="66"/>
  <c r="N11" i="66"/>
  <c r="N10" i="66"/>
  <c r="N9" i="66"/>
  <c r="N8" i="66"/>
  <c r="N7" i="66"/>
  <c r="L15" i="66"/>
  <c r="L14" i="66"/>
  <c r="L13" i="66"/>
  <c r="L12" i="66"/>
  <c r="L11" i="66"/>
  <c r="L10" i="66"/>
  <c r="L9" i="66"/>
  <c r="L8" i="66"/>
  <c r="L7" i="66"/>
  <c r="J15" i="66"/>
  <c r="J14" i="66"/>
  <c r="J12" i="66"/>
  <c r="J11" i="66"/>
  <c r="J10" i="66"/>
  <c r="J9" i="66"/>
  <c r="J8" i="66"/>
  <c r="J7" i="66"/>
  <c r="H15" i="66"/>
  <c r="H14" i="66"/>
  <c r="H13" i="66"/>
  <c r="H12" i="66"/>
  <c r="H11" i="66"/>
  <c r="H10" i="66"/>
  <c r="H9" i="66"/>
  <c r="H8" i="66"/>
  <c r="H7" i="66"/>
  <c r="F15" i="66"/>
  <c r="F14" i="66"/>
  <c r="F13" i="66"/>
  <c r="F12" i="66"/>
  <c r="F11" i="66"/>
  <c r="F10" i="66"/>
  <c r="F9" i="66"/>
  <c r="F8" i="66"/>
  <c r="F7" i="66"/>
  <c r="D15" i="66"/>
  <c r="D14" i="66"/>
  <c r="D13" i="66"/>
  <c r="D12" i="66"/>
  <c r="D11" i="66"/>
  <c r="D10" i="66"/>
  <c r="D9" i="66"/>
  <c r="D8" i="66"/>
  <c r="D7" i="66"/>
  <c r="C15" i="66"/>
  <c r="C14" i="66"/>
  <c r="C13" i="66"/>
  <c r="C12" i="66"/>
  <c r="C11" i="66"/>
  <c r="C10" i="66"/>
  <c r="C9" i="66"/>
  <c r="C8" i="66"/>
  <c r="C7" i="66"/>
  <c r="L25" i="66"/>
  <c r="L24" i="66"/>
  <c r="L23" i="66"/>
  <c r="L22" i="66"/>
  <c r="J26" i="66"/>
  <c r="H26" i="66"/>
  <c r="F26" i="66"/>
  <c r="D26" i="66"/>
  <c r="P15" i="66"/>
  <c r="Q14" i="66"/>
  <c r="P14" i="66"/>
  <c r="Q12" i="66"/>
  <c r="P11" i="66"/>
  <c r="P9" i="66"/>
  <c r="P7" i="66"/>
  <c r="H6" i="66"/>
  <c r="H16" i="66" s="1"/>
  <c r="F6" i="66"/>
  <c r="F16" i="66" s="1"/>
  <c r="D6" i="66"/>
  <c r="D16" i="66" s="1"/>
  <c r="C6" i="66"/>
  <c r="C16" i="66" s="1"/>
  <c r="J25" i="65"/>
  <c r="J24" i="65"/>
  <c r="J23" i="65"/>
  <c r="J22" i="65"/>
  <c r="J21" i="65"/>
  <c r="H25" i="65"/>
  <c r="H24" i="65"/>
  <c r="H23" i="65"/>
  <c r="H22" i="65"/>
  <c r="H21" i="65"/>
  <c r="F25" i="65"/>
  <c r="F24" i="65"/>
  <c r="F23" i="65"/>
  <c r="F22" i="65"/>
  <c r="F21" i="65"/>
  <c r="D25" i="65"/>
  <c r="D24" i="65"/>
  <c r="D23" i="65"/>
  <c r="D22" i="65"/>
  <c r="D21" i="65"/>
  <c r="N15" i="65"/>
  <c r="N14" i="65"/>
  <c r="N13" i="65"/>
  <c r="N12" i="65"/>
  <c r="N11" i="65"/>
  <c r="N10" i="65"/>
  <c r="N9" i="65"/>
  <c r="N8" i="65"/>
  <c r="N7" i="65"/>
  <c r="L15" i="65"/>
  <c r="L14" i="65"/>
  <c r="L13" i="65"/>
  <c r="L12" i="65"/>
  <c r="L11" i="65"/>
  <c r="L10" i="65"/>
  <c r="L9" i="65"/>
  <c r="L8" i="65"/>
  <c r="L7" i="65"/>
  <c r="J15" i="65"/>
  <c r="J14" i="65"/>
  <c r="J12" i="65"/>
  <c r="J11" i="65"/>
  <c r="J10" i="65"/>
  <c r="J9" i="65"/>
  <c r="J8" i="65"/>
  <c r="J7" i="65"/>
  <c r="H15" i="65"/>
  <c r="H14" i="65"/>
  <c r="H13" i="65"/>
  <c r="H12" i="65"/>
  <c r="H11" i="65"/>
  <c r="H10" i="65"/>
  <c r="H9" i="65"/>
  <c r="H8" i="65"/>
  <c r="H7" i="65"/>
  <c r="F15" i="65"/>
  <c r="F14" i="65"/>
  <c r="F13" i="65"/>
  <c r="F12" i="65"/>
  <c r="F11" i="65"/>
  <c r="F10" i="65"/>
  <c r="F9" i="65"/>
  <c r="F8" i="65"/>
  <c r="F7" i="65"/>
  <c r="D15" i="65"/>
  <c r="D14" i="65"/>
  <c r="D13" i="65"/>
  <c r="D12" i="65"/>
  <c r="D11" i="65"/>
  <c r="D10" i="65"/>
  <c r="D9" i="65"/>
  <c r="D8" i="65"/>
  <c r="D7" i="65"/>
  <c r="C15" i="65"/>
  <c r="C14" i="65"/>
  <c r="C13" i="65"/>
  <c r="C12" i="65"/>
  <c r="C11" i="65"/>
  <c r="C10" i="65"/>
  <c r="C9" i="65"/>
  <c r="C8" i="65"/>
  <c r="C7" i="65"/>
  <c r="L25" i="65"/>
  <c r="L24" i="65"/>
  <c r="L23" i="65"/>
  <c r="L22" i="65"/>
  <c r="J26" i="65"/>
  <c r="H26" i="65"/>
  <c r="F26" i="65"/>
  <c r="D26" i="65"/>
  <c r="P15" i="65"/>
  <c r="Q14" i="65"/>
  <c r="P14" i="65"/>
  <c r="P13" i="65"/>
  <c r="Q12" i="65"/>
  <c r="P11" i="65"/>
  <c r="Q10" i="65"/>
  <c r="P9" i="65"/>
  <c r="N6" i="65"/>
  <c r="N16" i="65" s="1"/>
  <c r="L6" i="65"/>
  <c r="L16" i="65" s="1"/>
  <c r="F6" i="65"/>
  <c r="F16" i="65" s="1"/>
  <c r="D6" i="65"/>
  <c r="D16" i="65" s="1"/>
  <c r="C6" i="65"/>
  <c r="C16" i="65" s="1"/>
  <c r="J25" i="64"/>
  <c r="J24" i="64"/>
  <c r="J23" i="64"/>
  <c r="J22" i="64"/>
  <c r="J21" i="64"/>
  <c r="H25" i="64"/>
  <c r="H24" i="64"/>
  <c r="H23" i="64"/>
  <c r="H22" i="64"/>
  <c r="H21" i="64"/>
  <c r="F25" i="64"/>
  <c r="F24" i="64"/>
  <c r="F23" i="64"/>
  <c r="F22" i="64"/>
  <c r="F21" i="64"/>
  <c r="D25" i="64"/>
  <c r="D24" i="64"/>
  <c r="D23" i="64"/>
  <c r="D22" i="64"/>
  <c r="D21" i="64"/>
  <c r="N15" i="64"/>
  <c r="N14" i="64"/>
  <c r="N13" i="64"/>
  <c r="N12" i="64"/>
  <c r="N11" i="64"/>
  <c r="N10" i="64"/>
  <c r="N9" i="64"/>
  <c r="N8" i="64"/>
  <c r="N7" i="64"/>
  <c r="L15" i="64"/>
  <c r="L14" i="64"/>
  <c r="L13" i="64"/>
  <c r="L12" i="64"/>
  <c r="L11" i="64"/>
  <c r="L10" i="64"/>
  <c r="L9" i="64"/>
  <c r="L8" i="64"/>
  <c r="L7" i="64"/>
  <c r="J15" i="64"/>
  <c r="J14" i="64"/>
  <c r="J12" i="64"/>
  <c r="J10" i="64"/>
  <c r="J11" i="64"/>
  <c r="J9" i="64"/>
  <c r="J8" i="64"/>
  <c r="J7" i="64"/>
  <c r="H15" i="64"/>
  <c r="H14" i="64"/>
  <c r="H13" i="64"/>
  <c r="H12" i="64"/>
  <c r="H11" i="64"/>
  <c r="H10" i="64"/>
  <c r="H9" i="64"/>
  <c r="H8" i="64"/>
  <c r="H7" i="64"/>
  <c r="F15" i="64"/>
  <c r="F14" i="64"/>
  <c r="F13" i="64"/>
  <c r="F12" i="64"/>
  <c r="F11" i="64"/>
  <c r="F10" i="64"/>
  <c r="F9" i="64"/>
  <c r="F8" i="64"/>
  <c r="F7" i="64"/>
  <c r="D15" i="64"/>
  <c r="D14" i="64"/>
  <c r="D13" i="64"/>
  <c r="D12" i="64"/>
  <c r="D11" i="64"/>
  <c r="D10" i="64"/>
  <c r="D9" i="64"/>
  <c r="D8" i="64"/>
  <c r="D7" i="64"/>
  <c r="C15" i="64"/>
  <c r="C14" i="64"/>
  <c r="C13" i="64"/>
  <c r="C12" i="64"/>
  <c r="C11" i="64"/>
  <c r="C10" i="64"/>
  <c r="C9" i="64"/>
  <c r="C8" i="64"/>
  <c r="C7" i="64"/>
  <c r="L25" i="64"/>
  <c r="L24" i="64"/>
  <c r="L23" i="64"/>
  <c r="H26" i="64"/>
  <c r="D26" i="64"/>
  <c r="J26" i="64"/>
  <c r="L26" i="64" s="1"/>
  <c r="F26" i="64"/>
  <c r="Q15" i="64"/>
  <c r="P15" i="64"/>
  <c r="P14" i="64"/>
  <c r="P13" i="64"/>
  <c r="P12" i="64"/>
  <c r="Q11" i="64"/>
  <c r="P10" i="64"/>
  <c r="Q9" i="64"/>
  <c r="P9" i="64"/>
  <c r="P8" i="64"/>
  <c r="Q7" i="64"/>
  <c r="L6" i="64"/>
  <c r="L16" i="64" s="1"/>
  <c r="H6" i="64"/>
  <c r="H16" i="64" s="1"/>
  <c r="D6" i="64"/>
  <c r="D16" i="64" s="1"/>
  <c r="F6" i="64"/>
  <c r="F16" i="64" s="1"/>
  <c r="C6" i="64"/>
  <c r="C16" i="64" s="1"/>
  <c r="J25" i="63"/>
  <c r="J24" i="63"/>
  <c r="J23" i="63"/>
  <c r="J22" i="63"/>
  <c r="J21" i="63"/>
  <c r="H25" i="63"/>
  <c r="H24" i="63"/>
  <c r="H23" i="63"/>
  <c r="H22" i="63"/>
  <c r="H21" i="63"/>
  <c r="F25" i="63"/>
  <c r="F24" i="63"/>
  <c r="F23" i="63"/>
  <c r="F22" i="63"/>
  <c r="F21" i="63"/>
  <c r="D25" i="63"/>
  <c r="D24" i="63"/>
  <c r="D23" i="63"/>
  <c r="D22" i="63"/>
  <c r="D21" i="63"/>
  <c r="N15" i="63"/>
  <c r="N14" i="63"/>
  <c r="N13" i="63"/>
  <c r="N12" i="63"/>
  <c r="N11" i="63"/>
  <c r="N10" i="63"/>
  <c r="N9" i="63"/>
  <c r="N8" i="63"/>
  <c r="N7" i="63"/>
  <c r="L15" i="63"/>
  <c r="L14" i="63"/>
  <c r="L13" i="63"/>
  <c r="L12" i="63"/>
  <c r="L11" i="63"/>
  <c r="L10" i="63"/>
  <c r="L9" i="63"/>
  <c r="L8" i="63"/>
  <c r="L7" i="63"/>
  <c r="J15" i="63"/>
  <c r="J14" i="63"/>
  <c r="J12" i="63"/>
  <c r="J11" i="63"/>
  <c r="J10" i="63"/>
  <c r="J9" i="63"/>
  <c r="J8" i="63"/>
  <c r="J7" i="63"/>
  <c r="H15" i="63"/>
  <c r="H14" i="63"/>
  <c r="H13" i="63"/>
  <c r="H12" i="63"/>
  <c r="H11" i="63"/>
  <c r="H10" i="63"/>
  <c r="H9" i="63"/>
  <c r="H8" i="63"/>
  <c r="H7" i="63"/>
  <c r="F15" i="63"/>
  <c r="F14" i="63"/>
  <c r="F13" i="63"/>
  <c r="F12" i="63"/>
  <c r="F11" i="63"/>
  <c r="F10" i="63"/>
  <c r="F9" i="63"/>
  <c r="F8" i="63"/>
  <c r="F7" i="63"/>
  <c r="D15" i="63"/>
  <c r="D14" i="63"/>
  <c r="D13" i="63"/>
  <c r="D12" i="63"/>
  <c r="D11" i="63"/>
  <c r="D10" i="63"/>
  <c r="D9" i="63"/>
  <c r="D8" i="63"/>
  <c r="D7" i="63"/>
  <c r="C15" i="63"/>
  <c r="C14" i="63"/>
  <c r="C13" i="63"/>
  <c r="C12" i="63"/>
  <c r="C11" i="63"/>
  <c r="C10" i="63"/>
  <c r="C9" i="63"/>
  <c r="C8" i="63"/>
  <c r="C7" i="63"/>
  <c r="L25" i="63"/>
  <c r="L24" i="63"/>
  <c r="L23" i="63"/>
  <c r="L22" i="63"/>
  <c r="J26" i="63"/>
  <c r="H26" i="63"/>
  <c r="F26" i="63"/>
  <c r="D26" i="63"/>
  <c r="P15" i="63"/>
  <c r="Q14" i="63"/>
  <c r="P13" i="63"/>
  <c r="Q12" i="63"/>
  <c r="P11" i="63"/>
  <c r="Q10" i="63"/>
  <c r="P9" i="63"/>
  <c r="Q8" i="63"/>
  <c r="P7" i="63"/>
  <c r="N6" i="63"/>
  <c r="N16" i="63" s="1"/>
  <c r="H6" i="63"/>
  <c r="H16" i="63" s="1"/>
  <c r="F6" i="63"/>
  <c r="F16" i="63" s="1"/>
  <c r="D6" i="63"/>
  <c r="D16" i="63" s="1"/>
  <c r="C6" i="63"/>
  <c r="C16" i="63" s="1"/>
  <c r="J25" i="62"/>
  <c r="J24" i="62"/>
  <c r="J23" i="62"/>
  <c r="J22" i="62"/>
  <c r="J21" i="62"/>
  <c r="H25" i="62"/>
  <c r="H24" i="62"/>
  <c r="H23" i="62"/>
  <c r="H22" i="62"/>
  <c r="H21" i="62"/>
  <c r="F25" i="62"/>
  <c r="F24" i="62"/>
  <c r="F23" i="62"/>
  <c r="F22" i="62"/>
  <c r="F21" i="62"/>
  <c r="D25" i="62"/>
  <c r="D24" i="62"/>
  <c r="D23" i="62"/>
  <c r="D22" i="62"/>
  <c r="D21" i="62"/>
  <c r="N15" i="62"/>
  <c r="N14" i="62"/>
  <c r="N13" i="62"/>
  <c r="N12" i="62"/>
  <c r="N11" i="62"/>
  <c r="N10" i="62"/>
  <c r="N9" i="62"/>
  <c r="N8" i="62"/>
  <c r="N7" i="62"/>
  <c r="L15" i="62"/>
  <c r="L14" i="62"/>
  <c r="L13" i="62"/>
  <c r="L12" i="62"/>
  <c r="L11" i="62"/>
  <c r="L10" i="62"/>
  <c r="L9" i="62"/>
  <c r="L8" i="62"/>
  <c r="L7" i="62"/>
  <c r="J15" i="62"/>
  <c r="J14" i="62"/>
  <c r="J12" i="62"/>
  <c r="J11" i="62"/>
  <c r="J10" i="62"/>
  <c r="J9" i="62"/>
  <c r="J8" i="62"/>
  <c r="J7" i="62"/>
  <c r="H15" i="62"/>
  <c r="H14" i="62"/>
  <c r="H13" i="62"/>
  <c r="H12" i="62"/>
  <c r="H11" i="62"/>
  <c r="H10" i="62"/>
  <c r="H9" i="62"/>
  <c r="H8" i="62"/>
  <c r="H7" i="62"/>
  <c r="F15" i="62"/>
  <c r="F14" i="62"/>
  <c r="F13" i="62"/>
  <c r="F12" i="62"/>
  <c r="F11" i="62"/>
  <c r="F10" i="62"/>
  <c r="F9" i="62"/>
  <c r="F8" i="62"/>
  <c r="F7" i="62"/>
  <c r="D15" i="62"/>
  <c r="D14" i="62"/>
  <c r="D13" i="62"/>
  <c r="D12" i="62"/>
  <c r="D11" i="62"/>
  <c r="D10" i="62"/>
  <c r="D9" i="62"/>
  <c r="D8" i="62"/>
  <c r="D7" i="62"/>
  <c r="C15" i="62"/>
  <c r="C14" i="62"/>
  <c r="C13" i="62"/>
  <c r="C12" i="62"/>
  <c r="C11" i="62"/>
  <c r="C10" i="62"/>
  <c r="C9" i="62"/>
  <c r="C8" i="62"/>
  <c r="C7" i="62"/>
  <c r="L25" i="62"/>
  <c r="L24" i="62"/>
  <c r="L23" i="62"/>
  <c r="L22" i="62"/>
  <c r="H26" i="62"/>
  <c r="F26" i="62"/>
  <c r="D26" i="62"/>
  <c r="Q14" i="62"/>
  <c r="P14" i="62"/>
  <c r="P13" i="62"/>
  <c r="Q12" i="62"/>
  <c r="P12" i="62"/>
  <c r="P11" i="62"/>
  <c r="Q10" i="62"/>
  <c r="P10" i="62"/>
  <c r="P9" i="62"/>
  <c r="Q8" i="62"/>
  <c r="P7" i="62"/>
  <c r="N6" i="62"/>
  <c r="N16" i="62" s="1"/>
  <c r="L6" i="62"/>
  <c r="L16" i="62" s="1"/>
  <c r="H6" i="62"/>
  <c r="H16" i="62" s="1"/>
  <c r="F6" i="62"/>
  <c r="F16" i="62" s="1"/>
  <c r="D6" i="62"/>
  <c r="D16" i="62" s="1"/>
  <c r="C6" i="62"/>
  <c r="C16" i="62" s="1"/>
  <c r="J25" i="61"/>
  <c r="J24" i="61"/>
  <c r="J23" i="61"/>
  <c r="J22" i="61"/>
  <c r="J21" i="61"/>
  <c r="H25" i="61"/>
  <c r="H24" i="61"/>
  <c r="H23" i="61"/>
  <c r="H22" i="61"/>
  <c r="H21" i="61"/>
  <c r="F25" i="61"/>
  <c r="F24" i="61"/>
  <c r="F23" i="61"/>
  <c r="F22" i="61"/>
  <c r="F21" i="61"/>
  <c r="D25" i="61"/>
  <c r="D24" i="61"/>
  <c r="D23" i="61"/>
  <c r="D22" i="61"/>
  <c r="D21" i="61"/>
  <c r="N15" i="61"/>
  <c r="N14" i="61"/>
  <c r="N13" i="61"/>
  <c r="N12" i="61"/>
  <c r="N11" i="61"/>
  <c r="N10" i="61"/>
  <c r="N9" i="61"/>
  <c r="N8" i="61"/>
  <c r="N7" i="61"/>
  <c r="L15" i="61"/>
  <c r="L14" i="61"/>
  <c r="L13" i="61"/>
  <c r="L12" i="61"/>
  <c r="L11" i="61"/>
  <c r="L10" i="61"/>
  <c r="L9" i="61"/>
  <c r="L8" i="61"/>
  <c r="L7" i="61"/>
  <c r="J15" i="61"/>
  <c r="J14" i="61"/>
  <c r="J12" i="61"/>
  <c r="J11" i="61"/>
  <c r="J10" i="61"/>
  <c r="J9" i="61"/>
  <c r="J8" i="61"/>
  <c r="J7" i="61"/>
  <c r="H15" i="61"/>
  <c r="H14" i="61"/>
  <c r="H13" i="61"/>
  <c r="H12" i="61"/>
  <c r="H11" i="61"/>
  <c r="H10" i="61"/>
  <c r="H9" i="61"/>
  <c r="H8" i="61"/>
  <c r="H7" i="61"/>
  <c r="F15" i="61"/>
  <c r="F14" i="61"/>
  <c r="F13" i="61"/>
  <c r="F12" i="61"/>
  <c r="F11" i="61"/>
  <c r="F10" i="61"/>
  <c r="F9" i="61"/>
  <c r="F8" i="61"/>
  <c r="F7" i="61"/>
  <c r="D15" i="61"/>
  <c r="D14" i="61"/>
  <c r="D13" i="61"/>
  <c r="D12" i="61"/>
  <c r="D11" i="61"/>
  <c r="D10" i="61"/>
  <c r="D9" i="61"/>
  <c r="D8" i="61"/>
  <c r="D7" i="61"/>
  <c r="C15" i="61"/>
  <c r="C14" i="61"/>
  <c r="C13" i="61"/>
  <c r="C12" i="61"/>
  <c r="C11" i="61"/>
  <c r="C10" i="61"/>
  <c r="C9" i="61"/>
  <c r="C8" i="61"/>
  <c r="C7" i="61"/>
  <c r="L25" i="61"/>
  <c r="L24" i="61"/>
  <c r="L23" i="61"/>
  <c r="L22" i="61"/>
  <c r="J26" i="61"/>
  <c r="H26" i="61"/>
  <c r="F26" i="61"/>
  <c r="D26" i="61"/>
  <c r="P15" i="61"/>
  <c r="Q14" i="61"/>
  <c r="P14" i="61"/>
  <c r="P13" i="61"/>
  <c r="Q12" i="61"/>
  <c r="P11" i="61"/>
  <c r="Q10" i="61"/>
  <c r="P9" i="61"/>
  <c r="Q8" i="61"/>
  <c r="N6" i="61"/>
  <c r="L6" i="61"/>
  <c r="L16" i="61" s="1"/>
  <c r="H6" i="61"/>
  <c r="H16" i="61" s="1"/>
  <c r="F6" i="61"/>
  <c r="F16" i="61" s="1"/>
  <c r="D6" i="61"/>
  <c r="D16" i="61" s="1"/>
  <c r="C6" i="61"/>
  <c r="C16" i="61" s="1"/>
  <c r="J25" i="60"/>
  <c r="J24" i="60"/>
  <c r="J23" i="60"/>
  <c r="J22" i="60"/>
  <c r="J21" i="60"/>
  <c r="H25" i="60"/>
  <c r="H24" i="60"/>
  <c r="H23" i="60"/>
  <c r="H22" i="60"/>
  <c r="H21" i="60"/>
  <c r="F25" i="60"/>
  <c r="F24" i="60"/>
  <c r="F23" i="60"/>
  <c r="F22" i="60"/>
  <c r="F21" i="60"/>
  <c r="D25" i="60"/>
  <c r="D24" i="60"/>
  <c r="D23" i="60"/>
  <c r="D22" i="60"/>
  <c r="D21" i="60"/>
  <c r="N15" i="60"/>
  <c r="N14" i="60"/>
  <c r="N13" i="60"/>
  <c r="N12" i="60"/>
  <c r="N11" i="60"/>
  <c r="N10" i="60"/>
  <c r="N9" i="60"/>
  <c r="N8" i="60"/>
  <c r="N7" i="60"/>
  <c r="L15" i="60"/>
  <c r="L14" i="60"/>
  <c r="L13" i="60"/>
  <c r="L12" i="60"/>
  <c r="L11" i="60"/>
  <c r="L10" i="60"/>
  <c r="L9" i="60"/>
  <c r="L8" i="60"/>
  <c r="L7" i="60"/>
  <c r="J15" i="60"/>
  <c r="J14" i="60"/>
  <c r="J12" i="60"/>
  <c r="J11" i="60"/>
  <c r="J10" i="60"/>
  <c r="J9" i="60"/>
  <c r="J8" i="60"/>
  <c r="J7" i="60"/>
  <c r="H15" i="60"/>
  <c r="H14" i="60"/>
  <c r="H13" i="60"/>
  <c r="H12" i="60"/>
  <c r="H11" i="60"/>
  <c r="H10" i="60"/>
  <c r="H9" i="60"/>
  <c r="H8" i="60"/>
  <c r="H7" i="60"/>
  <c r="F15" i="60"/>
  <c r="F14" i="60"/>
  <c r="F13" i="60"/>
  <c r="F12" i="60"/>
  <c r="F11" i="60"/>
  <c r="F10" i="60"/>
  <c r="F9" i="60"/>
  <c r="F8" i="60"/>
  <c r="F7" i="60"/>
  <c r="D15" i="60"/>
  <c r="D14" i="60"/>
  <c r="D13" i="60"/>
  <c r="D12" i="60"/>
  <c r="D11" i="60"/>
  <c r="D10" i="60"/>
  <c r="D9" i="60"/>
  <c r="D8" i="60"/>
  <c r="D7" i="60"/>
  <c r="C15" i="60"/>
  <c r="C14" i="60"/>
  <c r="C13" i="60"/>
  <c r="C12" i="60"/>
  <c r="C11" i="60"/>
  <c r="C10" i="60"/>
  <c r="C9" i="60"/>
  <c r="C8" i="60"/>
  <c r="C7" i="60"/>
  <c r="L25" i="60"/>
  <c r="L24" i="60"/>
  <c r="L22" i="60"/>
  <c r="J26" i="60"/>
  <c r="H26" i="60"/>
  <c r="F26" i="60"/>
  <c r="D26" i="60"/>
  <c r="Q14" i="60"/>
  <c r="Q12" i="60"/>
  <c r="Q10" i="60"/>
  <c r="P7" i="60"/>
  <c r="N6" i="60"/>
  <c r="L6" i="60"/>
  <c r="L16" i="60" s="1"/>
  <c r="H6" i="60"/>
  <c r="H16" i="60" s="1"/>
  <c r="F6" i="60"/>
  <c r="F16" i="60" s="1"/>
  <c r="D6" i="60"/>
  <c r="D16" i="60" s="1"/>
  <c r="C6" i="60"/>
  <c r="C16" i="60" s="1"/>
  <c r="L15" i="59"/>
  <c r="L14" i="59"/>
  <c r="L13" i="59"/>
  <c r="L12" i="59"/>
  <c r="L11" i="59"/>
  <c r="L10" i="59"/>
  <c r="L9" i="59"/>
  <c r="L8" i="59"/>
  <c r="L7" i="59"/>
  <c r="J15" i="59"/>
  <c r="J14" i="59"/>
  <c r="J12" i="59"/>
  <c r="J11" i="59"/>
  <c r="J10" i="59"/>
  <c r="J9" i="59"/>
  <c r="J8" i="59"/>
  <c r="J7" i="59"/>
  <c r="H15" i="59"/>
  <c r="H14" i="59"/>
  <c r="H13" i="59"/>
  <c r="H12" i="59"/>
  <c r="H11" i="59"/>
  <c r="H10" i="59"/>
  <c r="H9" i="59"/>
  <c r="H8" i="59"/>
  <c r="H7" i="59"/>
  <c r="L6" i="59"/>
  <c r="L16" i="59" s="1"/>
  <c r="H6" i="59"/>
  <c r="H16" i="59" s="1"/>
  <c r="J25" i="58"/>
  <c r="J24" i="58"/>
  <c r="J23" i="58"/>
  <c r="J22" i="58"/>
  <c r="J21" i="58"/>
  <c r="H25" i="58"/>
  <c r="H24" i="58"/>
  <c r="H23" i="58"/>
  <c r="H22" i="58"/>
  <c r="H21" i="58"/>
  <c r="F25" i="58"/>
  <c r="F24" i="58"/>
  <c r="F23" i="58"/>
  <c r="F22" i="58"/>
  <c r="F21" i="58"/>
  <c r="D25" i="58"/>
  <c r="D24" i="58"/>
  <c r="D23" i="58"/>
  <c r="D22" i="58"/>
  <c r="D21" i="58"/>
  <c r="N15" i="58"/>
  <c r="N14" i="58"/>
  <c r="N13" i="58"/>
  <c r="N12" i="58"/>
  <c r="N11" i="58"/>
  <c r="N10" i="58"/>
  <c r="N9" i="58"/>
  <c r="N8" i="58"/>
  <c r="N7" i="58"/>
  <c r="L15" i="58"/>
  <c r="L14" i="58"/>
  <c r="L13" i="58"/>
  <c r="L12" i="58"/>
  <c r="L11" i="58"/>
  <c r="L10" i="58"/>
  <c r="L9" i="58"/>
  <c r="L8" i="58"/>
  <c r="L7" i="58"/>
  <c r="J15" i="58"/>
  <c r="J14" i="58"/>
  <c r="J13" i="58"/>
  <c r="J12" i="58"/>
  <c r="J11" i="58"/>
  <c r="J10" i="58"/>
  <c r="J9" i="58"/>
  <c r="J8" i="58"/>
  <c r="J7" i="58"/>
  <c r="H15" i="58"/>
  <c r="H14" i="58"/>
  <c r="H13" i="58"/>
  <c r="H12" i="58"/>
  <c r="H11" i="58"/>
  <c r="H10" i="58"/>
  <c r="H9" i="58"/>
  <c r="H8" i="58"/>
  <c r="H7" i="58"/>
  <c r="F15" i="58"/>
  <c r="F14" i="58"/>
  <c r="F13" i="58"/>
  <c r="F12" i="58"/>
  <c r="F11" i="58"/>
  <c r="F10" i="58"/>
  <c r="F9" i="58"/>
  <c r="F8" i="58"/>
  <c r="F7" i="58"/>
  <c r="D15" i="58"/>
  <c r="D14" i="58"/>
  <c r="D13" i="58"/>
  <c r="D12" i="58"/>
  <c r="D11" i="58"/>
  <c r="D10" i="58"/>
  <c r="D9" i="58"/>
  <c r="D8" i="58"/>
  <c r="D7" i="58"/>
  <c r="C15" i="58"/>
  <c r="C14" i="58"/>
  <c r="C13" i="58"/>
  <c r="C12" i="58"/>
  <c r="C11" i="58"/>
  <c r="C10" i="58"/>
  <c r="C9" i="58"/>
  <c r="C8" i="58"/>
  <c r="C7" i="58"/>
  <c r="P29" i="58"/>
  <c r="L25" i="58"/>
  <c r="L24" i="58"/>
  <c r="L23" i="58"/>
  <c r="L22" i="58"/>
  <c r="J26" i="58"/>
  <c r="H26" i="58"/>
  <c r="F26" i="58"/>
  <c r="D26" i="58"/>
  <c r="P15" i="58"/>
  <c r="Q14" i="58"/>
  <c r="P14" i="58"/>
  <c r="P13" i="58"/>
  <c r="Q12" i="58"/>
  <c r="P12" i="58"/>
  <c r="P11" i="58"/>
  <c r="Q10" i="58"/>
  <c r="P9" i="58"/>
  <c r="Q8" i="58"/>
  <c r="P7" i="58"/>
  <c r="N6" i="58"/>
  <c r="L6" i="58"/>
  <c r="L16" i="58" s="1"/>
  <c r="J6" i="58"/>
  <c r="J16" i="58" s="1"/>
  <c r="F6" i="58"/>
  <c r="F16" i="58" s="1"/>
  <c r="D6" i="58"/>
  <c r="D16" i="58" s="1"/>
  <c r="C6" i="58"/>
  <c r="C16" i="58" s="1"/>
  <c r="J25" i="57"/>
  <c r="J24" i="57"/>
  <c r="J23" i="57"/>
  <c r="J22" i="57"/>
  <c r="J21" i="57"/>
  <c r="J26" i="57" s="1"/>
  <c r="H25" i="57"/>
  <c r="H24" i="57"/>
  <c r="H23" i="57"/>
  <c r="H22" i="57"/>
  <c r="H21" i="57"/>
  <c r="F25" i="57"/>
  <c r="F24" i="57"/>
  <c r="F23" i="57"/>
  <c r="F22" i="57"/>
  <c r="F21" i="57"/>
  <c r="D25" i="57"/>
  <c r="D24" i="57"/>
  <c r="D23" i="57"/>
  <c r="D22" i="57"/>
  <c r="D21" i="57"/>
  <c r="N15" i="57"/>
  <c r="N14" i="57"/>
  <c r="N13" i="57"/>
  <c r="N12" i="57"/>
  <c r="N11" i="57"/>
  <c r="N10" i="57"/>
  <c r="N9" i="57"/>
  <c r="N8" i="57"/>
  <c r="N7" i="57"/>
  <c r="L15" i="57"/>
  <c r="L14" i="57"/>
  <c r="L13" i="57"/>
  <c r="L12" i="57"/>
  <c r="L11" i="57"/>
  <c r="L10" i="57"/>
  <c r="L9" i="57"/>
  <c r="L8" i="57"/>
  <c r="L7" i="57"/>
  <c r="J15" i="57"/>
  <c r="J14" i="57"/>
  <c r="J13" i="57"/>
  <c r="J12" i="57"/>
  <c r="J11" i="57"/>
  <c r="J10" i="57"/>
  <c r="J9" i="57"/>
  <c r="J8" i="57"/>
  <c r="J7" i="57"/>
  <c r="H15" i="57"/>
  <c r="H14" i="57"/>
  <c r="H13" i="57"/>
  <c r="H12" i="57"/>
  <c r="H11" i="57"/>
  <c r="H10" i="57"/>
  <c r="H9" i="57"/>
  <c r="H8" i="57"/>
  <c r="H7" i="57"/>
  <c r="F15" i="57"/>
  <c r="F14" i="57"/>
  <c r="F13" i="57"/>
  <c r="F12" i="57"/>
  <c r="F11" i="57"/>
  <c r="F10" i="57"/>
  <c r="F9" i="57"/>
  <c r="F8" i="57"/>
  <c r="F7" i="57"/>
  <c r="D15" i="57"/>
  <c r="D14" i="57"/>
  <c r="D13" i="57"/>
  <c r="D12" i="57"/>
  <c r="D11" i="57"/>
  <c r="D10" i="57"/>
  <c r="D9" i="57"/>
  <c r="D8" i="57"/>
  <c r="D7" i="57"/>
  <c r="C15" i="57"/>
  <c r="C14" i="57"/>
  <c r="C13" i="57"/>
  <c r="C12" i="57"/>
  <c r="C11" i="57"/>
  <c r="C10" i="57"/>
  <c r="C9" i="57"/>
  <c r="C8" i="57"/>
  <c r="C7" i="57"/>
  <c r="L25" i="57"/>
  <c r="L24" i="57"/>
  <c r="L23" i="57"/>
  <c r="L22" i="57"/>
  <c r="H26" i="57"/>
  <c r="F26" i="57"/>
  <c r="D26" i="57"/>
  <c r="P15" i="57"/>
  <c r="Q14" i="57"/>
  <c r="Q12" i="57"/>
  <c r="P11" i="57"/>
  <c r="Q10" i="57"/>
  <c r="P9" i="57"/>
  <c r="Q8" i="57"/>
  <c r="P7" i="57"/>
  <c r="N6" i="57"/>
  <c r="N16" i="57" s="1"/>
  <c r="L6" i="57"/>
  <c r="J6" i="57"/>
  <c r="J16" i="57" s="1"/>
  <c r="F6" i="57"/>
  <c r="F16" i="57" s="1"/>
  <c r="D6" i="57"/>
  <c r="D16" i="57" s="1"/>
  <c r="C6" i="57"/>
  <c r="C16" i="57" s="1"/>
  <c r="L15" i="56"/>
  <c r="L14" i="56"/>
  <c r="L13" i="56"/>
  <c r="L12" i="56"/>
  <c r="L11" i="56"/>
  <c r="L10" i="56"/>
  <c r="L9" i="56"/>
  <c r="L8" i="56"/>
  <c r="L6" i="56" s="1"/>
  <c r="L16" i="56" s="1"/>
  <c r="L7" i="56"/>
  <c r="J15" i="56"/>
  <c r="J14" i="56"/>
  <c r="J13" i="56"/>
  <c r="J12" i="56"/>
  <c r="J11" i="56"/>
  <c r="J10" i="56"/>
  <c r="J9" i="56"/>
  <c r="J8" i="56"/>
  <c r="J7" i="56"/>
  <c r="J6" i="56" s="1"/>
  <c r="J16" i="56" s="1"/>
  <c r="H15" i="56"/>
  <c r="H14" i="56"/>
  <c r="H13" i="56"/>
  <c r="H12" i="56"/>
  <c r="H11" i="56"/>
  <c r="H10" i="56"/>
  <c r="H9" i="56"/>
  <c r="H8" i="56"/>
  <c r="H6" i="56" s="1"/>
  <c r="H16" i="56" s="1"/>
  <c r="H7" i="56"/>
  <c r="D11" i="56"/>
  <c r="D9" i="56"/>
  <c r="C15" i="56"/>
  <c r="J25" i="55"/>
  <c r="J24" i="55"/>
  <c r="J23" i="55"/>
  <c r="J22" i="55"/>
  <c r="J21" i="55"/>
  <c r="H25" i="55"/>
  <c r="H24" i="55"/>
  <c r="H23" i="55"/>
  <c r="H22" i="55"/>
  <c r="H21" i="55"/>
  <c r="F25" i="55"/>
  <c r="F24" i="55"/>
  <c r="F23" i="55"/>
  <c r="F22" i="55"/>
  <c r="F21" i="55"/>
  <c r="D25" i="55"/>
  <c r="D24" i="55"/>
  <c r="D23" i="55"/>
  <c r="D22" i="55"/>
  <c r="D21" i="55"/>
  <c r="N15" i="55"/>
  <c r="N14" i="55"/>
  <c r="N13" i="55"/>
  <c r="N12" i="55"/>
  <c r="N11" i="55"/>
  <c r="N10" i="55"/>
  <c r="N9" i="55"/>
  <c r="N8" i="55"/>
  <c r="N7" i="55"/>
  <c r="L15" i="55"/>
  <c r="L14" i="55"/>
  <c r="L13" i="55"/>
  <c r="L12" i="55"/>
  <c r="L11" i="55"/>
  <c r="L10" i="55"/>
  <c r="L9" i="55"/>
  <c r="L8" i="55"/>
  <c r="L7" i="55"/>
  <c r="J15" i="55"/>
  <c r="J14" i="55"/>
  <c r="J13" i="55"/>
  <c r="J12" i="55"/>
  <c r="J11" i="55"/>
  <c r="J10" i="55"/>
  <c r="J9" i="55"/>
  <c r="J8" i="55"/>
  <c r="J7" i="55"/>
  <c r="H15" i="55"/>
  <c r="H14" i="55"/>
  <c r="H13" i="55"/>
  <c r="H12" i="55"/>
  <c r="H11" i="55"/>
  <c r="H10" i="55"/>
  <c r="H9" i="55"/>
  <c r="H8" i="55"/>
  <c r="H7" i="55"/>
  <c r="F15" i="55"/>
  <c r="F14" i="55"/>
  <c r="F13" i="55"/>
  <c r="F12" i="55"/>
  <c r="F11" i="55"/>
  <c r="F10" i="55"/>
  <c r="F9" i="55"/>
  <c r="F8" i="55"/>
  <c r="F7" i="55"/>
  <c r="D15" i="55"/>
  <c r="D14" i="55"/>
  <c r="D13" i="55"/>
  <c r="D12" i="55"/>
  <c r="D11" i="55"/>
  <c r="D10" i="55"/>
  <c r="D9" i="55"/>
  <c r="D8" i="55"/>
  <c r="D7" i="55"/>
  <c r="C15" i="55"/>
  <c r="C14" i="55"/>
  <c r="C13" i="55"/>
  <c r="C12" i="55"/>
  <c r="C11" i="55"/>
  <c r="C10" i="55"/>
  <c r="C9" i="55"/>
  <c r="C8" i="55"/>
  <c r="C7" i="55"/>
  <c r="L25" i="55"/>
  <c r="L24" i="55"/>
  <c r="L23" i="55"/>
  <c r="L22" i="55"/>
  <c r="J26" i="55"/>
  <c r="H26" i="55"/>
  <c r="D26" i="55"/>
  <c r="P15" i="55"/>
  <c r="Q14" i="55"/>
  <c r="P14" i="55"/>
  <c r="P13" i="55"/>
  <c r="Q12" i="55"/>
  <c r="P11" i="55"/>
  <c r="Q10" i="55"/>
  <c r="P9" i="55"/>
  <c r="P7" i="55"/>
  <c r="L6" i="55"/>
  <c r="L16" i="55" s="1"/>
  <c r="J6" i="55"/>
  <c r="J16" i="55" s="1"/>
  <c r="H6" i="55"/>
  <c r="H16" i="55" s="1"/>
  <c r="F6" i="55"/>
  <c r="F16" i="55" s="1"/>
  <c r="D6" i="55"/>
  <c r="C6" i="55"/>
  <c r="J25" i="54"/>
  <c r="J24" i="54"/>
  <c r="J23" i="54"/>
  <c r="J22" i="54"/>
  <c r="J21" i="54"/>
  <c r="H25" i="54"/>
  <c r="H24" i="54"/>
  <c r="H23" i="54"/>
  <c r="H22" i="54"/>
  <c r="H21" i="54"/>
  <c r="F25" i="54"/>
  <c r="F24" i="54"/>
  <c r="F23" i="54"/>
  <c r="F22" i="54"/>
  <c r="F21" i="54"/>
  <c r="D25" i="54"/>
  <c r="D24" i="54"/>
  <c r="D23" i="54"/>
  <c r="D22" i="54"/>
  <c r="D21" i="54"/>
  <c r="N15" i="54"/>
  <c r="N14" i="54"/>
  <c r="N13" i="54"/>
  <c r="N12" i="54"/>
  <c r="N11" i="54"/>
  <c r="N10" i="54"/>
  <c r="N9" i="54"/>
  <c r="N8" i="54"/>
  <c r="N7" i="54"/>
  <c r="L15" i="54"/>
  <c r="L14" i="54"/>
  <c r="L13" i="54"/>
  <c r="L12" i="54"/>
  <c r="L11" i="54"/>
  <c r="L10" i="54"/>
  <c r="L9" i="54"/>
  <c r="L8" i="54"/>
  <c r="L7" i="54"/>
  <c r="J15" i="54"/>
  <c r="J14" i="54"/>
  <c r="J13" i="54"/>
  <c r="J12" i="54"/>
  <c r="J11" i="54"/>
  <c r="J10" i="54"/>
  <c r="J9" i="54"/>
  <c r="J8" i="54"/>
  <c r="J7" i="54"/>
  <c r="H15" i="54"/>
  <c r="H14" i="54"/>
  <c r="H13" i="54"/>
  <c r="H12" i="54"/>
  <c r="H11" i="54"/>
  <c r="H10" i="54"/>
  <c r="H9" i="54"/>
  <c r="H8" i="54"/>
  <c r="H7" i="54"/>
  <c r="F15" i="54"/>
  <c r="F14" i="54"/>
  <c r="F13" i="53"/>
  <c r="F13" i="54"/>
  <c r="F12" i="54"/>
  <c r="F11" i="54"/>
  <c r="F10" i="54"/>
  <c r="F9" i="54"/>
  <c r="F8" i="54"/>
  <c r="F7" i="54"/>
  <c r="D15" i="54"/>
  <c r="D14" i="54"/>
  <c r="D13" i="54"/>
  <c r="D12" i="54"/>
  <c r="D11" i="54"/>
  <c r="D10" i="54"/>
  <c r="D9" i="54"/>
  <c r="D8" i="54"/>
  <c r="D7" i="54"/>
  <c r="C15" i="54"/>
  <c r="C14" i="54"/>
  <c r="C13" i="54"/>
  <c r="C12" i="54"/>
  <c r="C11" i="54"/>
  <c r="C10" i="54"/>
  <c r="C9" i="54"/>
  <c r="C8" i="54"/>
  <c r="C7" i="54"/>
  <c r="L25" i="54"/>
  <c r="L24" i="54"/>
  <c r="L23" i="54"/>
  <c r="L22" i="54"/>
  <c r="J26" i="54"/>
  <c r="H26" i="54"/>
  <c r="F26" i="54"/>
  <c r="D26" i="54"/>
  <c r="P15" i="54"/>
  <c r="Q14" i="54"/>
  <c r="P13" i="54"/>
  <c r="P11" i="54"/>
  <c r="Q10" i="54"/>
  <c r="P10" i="54"/>
  <c r="P9" i="54"/>
  <c r="Q8" i="54"/>
  <c r="P7" i="54"/>
  <c r="N6" i="54"/>
  <c r="L6" i="54"/>
  <c r="L16" i="54" s="1"/>
  <c r="J6" i="54"/>
  <c r="J16" i="54" s="1"/>
  <c r="H6" i="54"/>
  <c r="H16" i="54" s="1"/>
  <c r="F6" i="54"/>
  <c r="D6" i="54"/>
  <c r="D16" i="54" s="1"/>
  <c r="C6" i="54"/>
  <c r="C16" i="54" s="1"/>
  <c r="J25" i="53"/>
  <c r="J24" i="53"/>
  <c r="J23" i="53"/>
  <c r="J22" i="53"/>
  <c r="J21" i="53"/>
  <c r="H25" i="53"/>
  <c r="H24" i="53"/>
  <c r="H23" i="53"/>
  <c r="H22" i="53"/>
  <c r="H21" i="53"/>
  <c r="F25" i="53"/>
  <c r="F24" i="53"/>
  <c r="F23" i="53"/>
  <c r="F22" i="53"/>
  <c r="F21" i="53"/>
  <c r="D25" i="53"/>
  <c r="D24" i="53"/>
  <c r="D23" i="53"/>
  <c r="D22" i="53"/>
  <c r="D21" i="53"/>
  <c r="N15" i="53"/>
  <c r="N14" i="53"/>
  <c r="N13" i="53"/>
  <c r="N12" i="53"/>
  <c r="N11" i="53"/>
  <c r="N10" i="53"/>
  <c r="N9" i="53"/>
  <c r="N8" i="53"/>
  <c r="N7" i="53"/>
  <c r="L15" i="53"/>
  <c r="L14" i="53"/>
  <c r="L13" i="53"/>
  <c r="L12" i="53"/>
  <c r="L11" i="53"/>
  <c r="L10" i="53"/>
  <c r="L9" i="53"/>
  <c r="L8" i="53"/>
  <c r="L7" i="53"/>
  <c r="J15" i="53"/>
  <c r="J14" i="53"/>
  <c r="J13" i="53"/>
  <c r="J12" i="53"/>
  <c r="J11" i="53"/>
  <c r="J10" i="53"/>
  <c r="J9" i="53"/>
  <c r="J8" i="53"/>
  <c r="J7" i="53"/>
  <c r="H15" i="53"/>
  <c r="H14" i="53"/>
  <c r="H13" i="53"/>
  <c r="H12" i="53"/>
  <c r="H11" i="53"/>
  <c r="H10" i="53"/>
  <c r="H9" i="53"/>
  <c r="H8" i="53"/>
  <c r="H7" i="53"/>
  <c r="F15" i="53"/>
  <c r="F14" i="53"/>
  <c r="F12" i="53"/>
  <c r="F11" i="53"/>
  <c r="F10" i="53"/>
  <c r="F9" i="53"/>
  <c r="F8" i="53"/>
  <c r="F7" i="53"/>
  <c r="D15" i="53"/>
  <c r="D14" i="53"/>
  <c r="D13" i="53"/>
  <c r="D12" i="53"/>
  <c r="D11" i="53"/>
  <c r="D10" i="53"/>
  <c r="D9" i="53"/>
  <c r="D8" i="53"/>
  <c r="D7" i="53"/>
  <c r="D6" i="53" s="1"/>
  <c r="D16" i="53" s="1"/>
  <c r="C15" i="53"/>
  <c r="C14" i="53"/>
  <c r="C13" i="53"/>
  <c r="C12" i="53"/>
  <c r="C11" i="53"/>
  <c r="C10" i="53"/>
  <c r="C9" i="53"/>
  <c r="C8" i="53"/>
  <c r="C7" i="53"/>
  <c r="L25" i="53"/>
  <c r="L24" i="53"/>
  <c r="L23" i="53"/>
  <c r="L22" i="53"/>
  <c r="J26" i="53"/>
  <c r="H26" i="53"/>
  <c r="F26" i="53"/>
  <c r="D26" i="53"/>
  <c r="P15" i="53"/>
  <c r="Q14" i="53"/>
  <c r="P14" i="53"/>
  <c r="P13" i="53"/>
  <c r="Q12" i="53"/>
  <c r="Q10" i="53"/>
  <c r="P10" i="53"/>
  <c r="P9" i="53"/>
  <c r="Q8" i="53"/>
  <c r="N6" i="53"/>
  <c r="N16" i="53" s="1"/>
  <c r="J6" i="53"/>
  <c r="J16" i="53" s="1"/>
  <c r="F6" i="53"/>
  <c r="F16" i="53" s="1"/>
  <c r="C6" i="53"/>
  <c r="C16" i="53" s="1"/>
  <c r="J25" i="52"/>
  <c r="J24" i="52"/>
  <c r="J23" i="52"/>
  <c r="J22" i="52"/>
  <c r="J21" i="52"/>
  <c r="H25" i="52"/>
  <c r="H24" i="52"/>
  <c r="H23" i="52"/>
  <c r="H22" i="52"/>
  <c r="H21" i="52"/>
  <c r="F25" i="52"/>
  <c r="F24" i="52"/>
  <c r="F23" i="52"/>
  <c r="F22" i="52"/>
  <c r="F21" i="52"/>
  <c r="D25" i="52"/>
  <c r="D24" i="52"/>
  <c r="D23" i="52"/>
  <c r="D22" i="52"/>
  <c r="D21" i="52"/>
  <c r="N15" i="52"/>
  <c r="N14" i="52"/>
  <c r="N13" i="52"/>
  <c r="N12" i="52"/>
  <c r="N11" i="52"/>
  <c r="N10" i="52"/>
  <c r="N9" i="52"/>
  <c r="N8" i="52"/>
  <c r="N7" i="52"/>
  <c r="L15" i="52"/>
  <c r="L14" i="52"/>
  <c r="L13" i="52"/>
  <c r="L12" i="52"/>
  <c r="L11" i="52"/>
  <c r="L10" i="52"/>
  <c r="L9" i="52"/>
  <c r="L8" i="52"/>
  <c r="L7" i="52"/>
  <c r="J15" i="52"/>
  <c r="J14" i="52"/>
  <c r="Q14" i="52" s="1"/>
  <c r="J13" i="52"/>
  <c r="J12" i="52"/>
  <c r="J11" i="52"/>
  <c r="J10" i="52"/>
  <c r="J9" i="52"/>
  <c r="J8" i="52"/>
  <c r="J7" i="52"/>
  <c r="H15" i="52"/>
  <c r="H14" i="52"/>
  <c r="H13" i="52"/>
  <c r="H12" i="52"/>
  <c r="H11" i="52"/>
  <c r="H10" i="52"/>
  <c r="H9" i="52"/>
  <c r="H8" i="52"/>
  <c r="H7" i="52"/>
  <c r="F15" i="52"/>
  <c r="F14" i="52"/>
  <c r="F13" i="52"/>
  <c r="F12" i="52"/>
  <c r="F11" i="52"/>
  <c r="F10" i="52"/>
  <c r="F9" i="52"/>
  <c r="F8" i="52"/>
  <c r="F7" i="52"/>
  <c r="D15" i="52"/>
  <c r="D14" i="52"/>
  <c r="D13" i="52"/>
  <c r="D12" i="52"/>
  <c r="D11" i="52"/>
  <c r="D10" i="52"/>
  <c r="D9" i="52"/>
  <c r="D8" i="52"/>
  <c r="D7" i="52"/>
  <c r="C15" i="52"/>
  <c r="C14" i="52"/>
  <c r="C13" i="52"/>
  <c r="C12" i="52"/>
  <c r="C11" i="52"/>
  <c r="C10" i="52"/>
  <c r="C9" i="52"/>
  <c r="C8" i="52"/>
  <c r="C7" i="52"/>
  <c r="L25" i="52"/>
  <c r="L24" i="52"/>
  <c r="L23" i="52"/>
  <c r="L22" i="52"/>
  <c r="J26" i="52"/>
  <c r="H26" i="52"/>
  <c r="F26" i="52"/>
  <c r="D26" i="52"/>
  <c r="P15" i="52"/>
  <c r="P14" i="52"/>
  <c r="P13" i="52"/>
  <c r="Q12" i="52"/>
  <c r="P11" i="52"/>
  <c r="Q10" i="52"/>
  <c r="P9" i="52"/>
  <c r="N6" i="52"/>
  <c r="N16" i="52" s="1"/>
  <c r="L6" i="52"/>
  <c r="L16" i="52" s="1"/>
  <c r="J6" i="52"/>
  <c r="J16" i="52" s="1"/>
  <c r="H6" i="52"/>
  <c r="H16" i="52" s="1"/>
  <c r="F6" i="52"/>
  <c r="F16" i="52" s="1"/>
  <c r="D6" i="52"/>
  <c r="D16" i="52" s="1"/>
  <c r="C6" i="52"/>
  <c r="C16" i="52" s="1"/>
  <c r="J25" i="51"/>
  <c r="J24" i="51"/>
  <c r="J23" i="51"/>
  <c r="J22" i="51"/>
  <c r="J21" i="51"/>
  <c r="H25" i="51"/>
  <c r="H24" i="51"/>
  <c r="H23" i="51"/>
  <c r="H22" i="51"/>
  <c r="H21" i="51"/>
  <c r="F25" i="51"/>
  <c r="F24" i="51"/>
  <c r="F23" i="51"/>
  <c r="F22" i="51"/>
  <c r="F21" i="51"/>
  <c r="D25" i="51"/>
  <c r="D24" i="51"/>
  <c r="D23" i="51"/>
  <c r="D22" i="51"/>
  <c r="D21" i="51"/>
  <c r="N15" i="51"/>
  <c r="N14" i="51"/>
  <c r="N13" i="51"/>
  <c r="N12" i="51"/>
  <c r="N11" i="51"/>
  <c r="N10" i="51"/>
  <c r="N9" i="51"/>
  <c r="N8" i="51"/>
  <c r="N7" i="51"/>
  <c r="L15" i="51"/>
  <c r="L14" i="51"/>
  <c r="L13" i="51"/>
  <c r="L12" i="51"/>
  <c r="L11" i="51"/>
  <c r="L10" i="51"/>
  <c r="L9" i="51"/>
  <c r="L8" i="51"/>
  <c r="L7" i="51"/>
  <c r="J15" i="51"/>
  <c r="J14" i="51"/>
  <c r="J13" i="51"/>
  <c r="J12" i="51"/>
  <c r="J11" i="51"/>
  <c r="J10" i="51"/>
  <c r="J9" i="51"/>
  <c r="J8" i="51"/>
  <c r="J7" i="51"/>
  <c r="F15" i="51"/>
  <c r="H15" i="51"/>
  <c r="H14" i="51"/>
  <c r="H13" i="51"/>
  <c r="H12" i="51"/>
  <c r="H11" i="51"/>
  <c r="H10" i="51"/>
  <c r="H9" i="51"/>
  <c r="H8" i="51"/>
  <c r="H7" i="51"/>
  <c r="F14" i="51"/>
  <c r="F13" i="51"/>
  <c r="F12" i="51"/>
  <c r="F11" i="51"/>
  <c r="F10" i="51"/>
  <c r="F9" i="51"/>
  <c r="F8" i="51"/>
  <c r="F7" i="51"/>
  <c r="D15" i="51"/>
  <c r="D14" i="51"/>
  <c r="D13" i="51"/>
  <c r="D12" i="51"/>
  <c r="D11" i="51"/>
  <c r="D10" i="51"/>
  <c r="D9" i="51"/>
  <c r="D8" i="51"/>
  <c r="D7" i="51"/>
  <c r="C15" i="51"/>
  <c r="C14" i="51"/>
  <c r="C13" i="51"/>
  <c r="C12" i="51"/>
  <c r="C11" i="51"/>
  <c r="C10" i="51"/>
  <c r="C9" i="51"/>
  <c r="C8" i="51"/>
  <c r="C7" i="51"/>
  <c r="L25" i="51"/>
  <c r="L24" i="51"/>
  <c r="L23" i="51"/>
  <c r="L22" i="51"/>
  <c r="H26" i="51"/>
  <c r="F26" i="51"/>
  <c r="D26" i="51"/>
  <c r="P15" i="51"/>
  <c r="Q14" i="51"/>
  <c r="P14" i="51"/>
  <c r="Q12" i="51"/>
  <c r="P12" i="51"/>
  <c r="P11" i="51"/>
  <c r="Q10" i="51"/>
  <c r="P10" i="51"/>
  <c r="P9" i="51"/>
  <c r="Q8" i="51"/>
  <c r="P7" i="51"/>
  <c r="N6" i="51"/>
  <c r="N16" i="51" s="1"/>
  <c r="L6" i="51"/>
  <c r="L16" i="51" s="1"/>
  <c r="J6" i="51"/>
  <c r="J16" i="51" s="1"/>
  <c r="H6" i="51"/>
  <c r="H16" i="51" s="1"/>
  <c r="F6" i="51"/>
  <c r="F16" i="51" s="1"/>
  <c r="D6" i="51"/>
  <c r="D16" i="51" s="1"/>
  <c r="C6" i="51"/>
  <c r="C16" i="51" s="1"/>
  <c r="J25" i="50"/>
  <c r="J24" i="50"/>
  <c r="J23" i="50"/>
  <c r="J22" i="50"/>
  <c r="J21" i="50"/>
  <c r="J26" i="50" s="1"/>
  <c r="H25" i="50"/>
  <c r="H24" i="50"/>
  <c r="H23" i="50"/>
  <c r="H22" i="50"/>
  <c r="H21" i="50"/>
  <c r="F25" i="50"/>
  <c r="F24" i="50"/>
  <c r="F23" i="50"/>
  <c r="F22" i="50"/>
  <c r="F21" i="50"/>
  <c r="D25" i="50"/>
  <c r="D24" i="50"/>
  <c r="D23" i="50"/>
  <c r="D22" i="50"/>
  <c r="D21" i="50"/>
  <c r="N15" i="50"/>
  <c r="N14" i="50"/>
  <c r="N13" i="50"/>
  <c r="N12" i="50"/>
  <c r="N11" i="50"/>
  <c r="N10" i="50"/>
  <c r="N9" i="50"/>
  <c r="N8" i="50"/>
  <c r="N6" i="50" s="1"/>
  <c r="N16" i="50" s="1"/>
  <c r="N7" i="50"/>
  <c r="L15" i="50"/>
  <c r="L14" i="50"/>
  <c r="L13" i="50"/>
  <c r="L12" i="50"/>
  <c r="L11" i="50"/>
  <c r="L10" i="50"/>
  <c r="L9" i="50"/>
  <c r="L8" i="50"/>
  <c r="L7" i="50"/>
  <c r="J15" i="50"/>
  <c r="J14" i="50"/>
  <c r="J13" i="50"/>
  <c r="J12" i="50"/>
  <c r="J11" i="50"/>
  <c r="J10" i="50"/>
  <c r="J9" i="50"/>
  <c r="J8" i="50"/>
  <c r="J7" i="50"/>
  <c r="H15" i="50"/>
  <c r="H14" i="50"/>
  <c r="H13" i="50"/>
  <c r="H12" i="50"/>
  <c r="H11" i="50"/>
  <c r="H10" i="50"/>
  <c r="H9" i="50"/>
  <c r="H8" i="50"/>
  <c r="H7" i="50"/>
  <c r="F15" i="50"/>
  <c r="F14" i="50"/>
  <c r="F13" i="50"/>
  <c r="F12" i="50"/>
  <c r="F11" i="50"/>
  <c r="F10" i="50"/>
  <c r="F9" i="50"/>
  <c r="F8" i="50"/>
  <c r="F7" i="50"/>
  <c r="D15" i="50"/>
  <c r="D14" i="50"/>
  <c r="D13" i="50"/>
  <c r="D12" i="50"/>
  <c r="D11" i="50"/>
  <c r="D10" i="50"/>
  <c r="D9" i="50"/>
  <c r="D8" i="50"/>
  <c r="D7" i="50"/>
  <c r="C15" i="50"/>
  <c r="C14" i="50"/>
  <c r="C13" i="50"/>
  <c r="C12" i="50"/>
  <c r="C11" i="50"/>
  <c r="C10" i="50"/>
  <c r="C9" i="50"/>
  <c r="C8" i="50"/>
  <c r="C7" i="50"/>
  <c r="L25" i="50"/>
  <c r="L24" i="50"/>
  <c r="L23" i="50"/>
  <c r="L22" i="50"/>
  <c r="H26" i="50"/>
  <c r="F26" i="50"/>
  <c r="D26" i="50"/>
  <c r="P15" i="50"/>
  <c r="Q14" i="50"/>
  <c r="Q13" i="50"/>
  <c r="P13" i="50"/>
  <c r="P11" i="50"/>
  <c r="Q10" i="50"/>
  <c r="P9" i="50"/>
  <c r="Q8" i="50"/>
  <c r="L6" i="50"/>
  <c r="L16" i="50" s="1"/>
  <c r="H6" i="50"/>
  <c r="H16" i="50" s="1"/>
  <c r="F6" i="50"/>
  <c r="F16" i="50" s="1"/>
  <c r="D6" i="50"/>
  <c r="D16" i="50" s="1"/>
  <c r="C6" i="50"/>
  <c r="C16" i="50" s="1"/>
  <c r="J25" i="109"/>
  <c r="J24" i="109"/>
  <c r="J23" i="109"/>
  <c r="J22" i="109"/>
  <c r="J25" i="80"/>
  <c r="J25" i="59"/>
  <c r="J24" i="59"/>
  <c r="J23" i="59"/>
  <c r="J22" i="59"/>
  <c r="J25" i="56"/>
  <c r="J24" i="56"/>
  <c r="J23" i="56"/>
  <c r="J22" i="56"/>
  <c r="H76" i="48"/>
  <c r="H75" i="48"/>
  <c r="H74" i="48"/>
  <c r="H73" i="48"/>
  <c r="H72" i="48"/>
  <c r="H71" i="48"/>
  <c r="H70" i="48"/>
  <c r="G69" i="48"/>
  <c r="H25" i="109" s="1"/>
  <c r="F69" i="48"/>
  <c r="H24" i="109" s="1"/>
  <c r="E69" i="48"/>
  <c r="H23" i="109" s="1"/>
  <c r="D69" i="48"/>
  <c r="H22" i="109" s="1"/>
  <c r="C69" i="48"/>
  <c r="H68" i="48"/>
  <c r="H67" i="48"/>
  <c r="H66" i="48"/>
  <c r="H65" i="48"/>
  <c r="H64" i="48"/>
  <c r="H63" i="48"/>
  <c r="H62" i="48"/>
  <c r="H61" i="48"/>
  <c r="H60" i="48"/>
  <c r="H59" i="48"/>
  <c r="H58" i="48"/>
  <c r="H57" i="48"/>
  <c r="H56" i="48"/>
  <c r="H55" i="48"/>
  <c r="H54" i="48"/>
  <c r="H53" i="48"/>
  <c r="H52" i="48"/>
  <c r="H51" i="48"/>
  <c r="H50" i="48"/>
  <c r="H49" i="48"/>
  <c r="H48" i="48"/>
  <c r="H47" i="48"/>
  <c r="H46" i="48"/>
  <c r="H45" i="48"/>
  <c r="H44" i="48"/>
  <c r="H39" i="48"/>
  <c r="H38" i="48"/>
  <c r="G37" i="48"/>
  <c r="H27" i="80" s="1"/>
  <c r="F37" i="48"/>
  <c r="H26" i="80" s="1"/>
  <c r="E37" i="48"/>
  <c r="H25" i="80" s="1"/>
  <c r="D37" i="48"/>
  <c r="H24" i="80" s="1"/>
  <c r="C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G16" i="48"/>
  <c r="H25" i="59" s="1"/>
  <c r="F16" i="48"/>
  <c r="H24" i="59" s="1"/>
  <c r="E16" i="48"/>
  <c r="H23" i="59" s="1"/>
  <c r="D16" i="48"/>
  <c r="H22" i="59" s="1"/>
  <c r="C16" i="48"/>
  <c r="H15" i="48"/>
  <c r="H14" i="48"/>
  <c r="G13" i="48"/>
  <c r="H25" i="56" s="1"/>
  <c r="F13" i="48"/>
  <c r="H24" i="56" s="1"/>
  <c r="E13" i="48"/>
  <c r="H23" i="56" s="1"/>
  <c r="D13" i="48"/>
  <c r="H22" i="56" s="1"/>
  <c r="C13" i="48"/>
  <c r="H12" i="48"/>
  <c r="H11" i="48"/>
  <c r="H10" i="48"/>
  <c r="H9" i="48"/>
  <c r="H8" i="48"/>
  <c r="H7" i="48"/>
  <c r="G6" i="48"/>
  <c r="G77" i="48" s="1"/>
  <c r="F6" i="48"/>
  <c r="E6" i="48"/>
  <c r="E77" i="48" s="1"/>
  <c r="D6" i="48"/>
  <c r="D77" i="48" s="1"/>
  <c r="H76" i="47"/>
  <c r="H75" i="47"/>
  <c r="H74" i="47"/>
  <c r="H73" i="47"/>
  <c r="H72" i="47"/>
  <c r="H71" i="47"/>
  <c r="H70" i="47"/>
  <c r="G69" i="47"/>
  <c r="F25" i="109" s="1"/>
  <c r="F69" i="47"/>
  <c r="F24" i="109" s="1"/>
  <c r="E69" i="47"/>
  <c r="F23" i="109" s="1"/>
  <c r="D69" i="47"/>
  <c r="F22" i="109" s="1"/>
  <c r="C69" i="47"/>
  <c r="H68" i="47"/>
  <c r="H67" i="47"/>
  <c r="H66" i="47"/>
  <c r="H65" i="47"/>
  <c r="H64" i="47"/>
  <c r="H63" i="47"/>
  <c r="H62" i="47"/>
  <c r="H61" i="47"/>
  <c r="H60" i="47"/>
  <c r="H59" i="47"/>
  <c r="H58" i="47"/>
  <c r="H57" i="47"/>
  <c r="H56" i="47"/>
  <c r="H55" i="47"/>
  <c r="H54" i="47"/>
  <c r="H53" i="47"/>
  <c r="H52" i="47"/>
  <c r="H51" i="47"/>
  <c r="H50" i="47"/>
  <c r="H49" i="47"/>
  <c r="H48" i="47"/>
  <c r="H47" i="47"/>
  <c r="H46" i="47"/>
  <c r="H45" i="47"/>
  <c r="H44" i="47"/>
  <c r="H39" i="47"/>
  <c r="H38" i="47"/>
  <c r="G37" i="47"/>
  <c r="F27" i="80" s="1"/>
  <c r="F37" i="47"/>
  <c r="F26" i="80" s="1"/>
  <c r="E37" i="47"/>
  <c r="F25" i="80" s="1"/>
  <c r="D37" i="47"/>
  <c r="F24" i="80" s="1"/>
  <c r="C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G16" i="47"/>
  <c r="F25" i="59" s="1"/>
  <c r="F16" i="47"/>
  <c r="F24" i="59" s="1"/>
  <c r="E16" i="47"/>
  <c r="F23" i="59" s="1"/>
  <c r="D16" i="47"/>
  <c r="F22" i="59" s="1"/>
  <c r="C16" i="47"/>
  <c r="H15" i="47"/>
  <c r="H14" i="47"/>
  <c r="G13" i="47"/>
  <c r="F25" i="56" s="1"/>
  <c r="F13" i="47"/>
  <c r="F24" i="56" s="1"/>
  <c r="E13" i="47"/>
  <c r="F23" i="56" s="1"/>
  <c r="D13" i="47"/>
  <c r="F22" i="56" s="1"/>
  <c r="C13" i="47"/>
  <c r="H12" i="47"/>
  <c r="H11" i="47"/>
  <c r="H10" i="47"/>
  <c r="H9" i="47"/>
  <c r="H8" i="47"/>
  <c r="H7" i="47"/>
  <c r="G6" i="47"/>
  <c r="G77" i="47" s="1"/>
  <c r="F6" i="47"/>
  <c r="E6" i="47"/>
  <c r="E77" i="47" s="1"/>
  <c r="D6" i="47"/>
  <c r="C6" i="47"/>
  <c r="H76" i="46"/>
  <c r="H75" i="46"/>
  <c r="H74" i="46"/>
  <c r="H73" i="46"/>
  <c r="H72" i="46"/>
  <c r="H71" i="46"/>
  <c r="H70" i="46"/>
  <c r="G69" i="46"/>
  <c r="D25" i="109" s="1"/>
  <c r="F69" i="46"/>
  <c r="D24" i="109" s="1"/>
  <c r="E69" i="46"/>
  <c r="D23" i="109" s="1"/>
  <c r="D69" i="46"/>
  <c r="D22" i="109" s="1"/>
  <c r="C69" i="46"/>
  <c r="H69" i="46" s="1"/>
  <c r="H68" i="46"/>
  <c r="H67" i="46"/>
  <c r="H66" i="46"/>
  <c r="H65" i="46"/>
  <c r="H64" i="46"/>
  <c r="H63" i="46"/>
  <c r="H62" i="46"/>
  <c r="H61" i="46"/>
  <c r="H60" i="46"/>
  <c r="H59" i="46"/>
  <c r="H58" i="46"/>
  <c r="H57" i="46"/>
  <c r="H56" i="46"/>
  <c r="H55" i="46"/>
  <c r="H54" i="46"/>
  <c r="H53" i="46"/>
  <c r="H52" i="46"/>
  <c r="H51" i="46"/>
  <c r="H50" i="46"/>
  <c r="H49" i="46"/>
  <c r="H48" i="46"/>
  <c r="H47" i="46"/>
  <c r="H46" i="46"/>
  <c r="H45" i="46"/>
  <c r="H44" i="46"/>
  <c r="H39" i="46"/>
  <c r="H38" i="46"/>
  <c r="G37" i="46"/>
  <c r="D27" i="80" s="1"/>
  <c r="F37" i="46"/>
  <c r="D26" i="80" s="1"/>
  <c r="E37" i="46"/>
  <c r="D25" i="80" s="1"/>
  <c r="D37" i="46"/>
  <c r="D24" i="80" s="1"/>
  <c r="C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H22" i="46"/>
  <c r="H21" i="46"/>
  <c r="H20" i="46"/>
  <c r="H19" i="46"/>
  <c r="H18" i="46"/>
  <c r="H17" i="46"/>
  <c r="G16" i="46"/>
  <c r="D25" i="59" s="1"/>
  <c r="F16" i="46"/>
  <c r="D24" i="59" s="1"/>
  <c r="E16" i="46"/>
  <c r="D23" i="59" s="1"/>
  <c r="D16" i="46"/>
  <c r="C16" i="46"/>
  <c r="D21" i="59" s="1"/>
  <c r="H15" i="46"/>
  <c r="H14" i="46"/>
  <c r="G13" i="46"/>
  <c r="D25" i="56" s="1"/>
  <c r="F13" i="46"/>
  <c r="D24" i="56" s="1"/>
  <c r="E13" i="46"/>
  <c r="D23" i="56" s="1"/>
  <c r="D13" i="46"/>
  <c r="D22" i="56" s="1"/>
  <c r="C13" i="46"/>
  <c r="H12" i="46"/>
  <c r="H11" i="46"/>
  <c r="H10" i="46"/>
  <c r="H9" i="46"/>
  <c r="H8" i="46"/>
  <c r="H7" i="46"/>
  <c r="G6" i="46"/>
  <c r="F6" i="46"/>
  <c r="E6" i="46"/>
  <c r="D6" i="46"/>
  <c r="D77" i="46" s="1"/>
  <c r="C6" i="46"/>
  <c r="E77" i="46" l="1"/>
  <c r="G77" i="46"/>
  <c r="D77" i="47"/>
  <c r="Q12" i="50"/>
  <c r="P8" i="51"/>
  <c r="P7" i="52"/>
  <c r="Q8" i="60"/>
  <c r="P7" i="61"/>
  <c r="P15" i="62"/>
  <c r="P7" i="65"/>
  <c r="Q8" i="66"/>
  <c r="P7" i="68"/>
  <c r="P13" i="68"/>
  <c r="P15" i="68"/>
  <c r="P13" i="77"/>
  <c r="P15" i="81"/>
  <c r="P13" i="82"/>
  <c r="P15" i="82"/>
  <c r="P17" i="82"/>
  <c r="P15" i="85"/>
  <c r="P7" i="90"/>
  <c r="P13" i="90"/>
  <c r="Q8" i="91"/>
  <c r="P15" i="108"/>
  <c r="L25" i="56"/>
  <c r="P7" i="50"/>
  <c r="P7" i="53"/>
  <c r="L23" i="60"/>
  <c r="P11" i="64"/>
  <c r="P13" i="66"/>
  <c r="D6" i="71"/>
  <c r="D16" i="71" s="1"/>
  <c r="C6" i="81"/>
  <c r="C16" i="81" s="1"/>
  <c r="P14" i="81"/>
  <c r="L24" i="81"/>
  <c r="L26" i="82"/>
  <c r="P12" i="84"/>
  <c r="Q14" i="86"/>
  <c r="Q7" i="88"/>
  <c r="P10" i="90"/>
  <c r="P14" i="90"/>
  <c r="D6" i="91"/>
  <c r="D16" i="91" s="1"/>
  <c r="P15" i="92"/>
  <c r="L24" i="95"/>
  <c r="F6" i="96"/>
  <c r="F16" i="96" s="1"/>
  <c r="P8" i="108"/>
  <c r="Q10" i="108"/>
  <c r="Q12" i="108"/>
  <c r="P16" i="108"/>
  <c r="P7" i="111"/>
  <c r="P13" i="111"/>
  <c r="P15" i="111"/>
  <c r="J6" i="112"/>
  <c r="J16" i="112" s="1"/>
  <c r="J6" i="113"/>
  <c r="J16" i="113" s="1"/>
  <c r="F26" i="113"/>
  <c r="H26" i="115"/>
  <c r="J6" i="115"/>
  <c r="J16" i="115" s="1"/>
  <c r="P14" i="115"/>
  <c r="L69" i="42"/>
  <c r="C16" i="118"/>
  <c r="P15" i="121"/>
  <c r="Q14" i="111"/>
  <c r="L77" i="42"/>
  <c r="L37" i="42"/>
  <c r="M16" i="42"/>
  <c r="O16" i="42" s="1"/>
  <c r="L13" i="42"/>
  <c r="O6" i="42"/>
  <c r="D16" i="118"/>
  <c r="N6" i="64"/>
  <c r="P6" i="64" s="1"/>
  <c r="N6" i="55"/>
  <c r="N16" i="55" s="1"/>
  <c r="N16" i="60"/>
  <c r="P7" i="118"/>
  <c r="N6" i="119"/>
  <c r="N16" i="58"/>
  <c r="N7" i="116"/>
  <c r="N6" i="116" s="1"/>
  <c r="J26" i="62"/>
  <c r="N6" i="85"/>
  <c r="N16" i="85" s="1"/>
  <c r="N6" i="100"/>
  <c r="N16" i="100" s="1"/>
  <c r="P14" i="86"/>
  <c r="Q8" i="78"/>
  <c r="L6" i="109"/>
  <c r="L16" i="109" s="1"/>
  <c r="P35" i="56"/>
  <c r="Q7" i="119"/>
  <c r="L6" i="81"/>
  <c r="L16" i="81" s="1"/>
  <c r="N6" i="66"/>
  <c r="N16" i="66" s="1"/>
  <c r="N7" i="108"/>
  <c r="N6" i="108" s="1"/>
  <c r="N18" i="108" s="1"/>
  <c r="N16" i="61"/>
  <c r="N18" i="116"/>
  <c r="N16" i="54"/>
  <c r="L6" i="108"/>
  <c r="L18" i="108" s="1"/>
  <c r="J7" i="82"/>
  <c r="Q8" i="108"/>
  <c r="F6" i="95"/>
  <c r="F16" i="95" s="1"/>
  <c r="J24" i="80"/>
  <c r="J27" i="80"/>
  <c r="J26" i="80"/>
  <c r="F7" i="82"/>
  <c r="F6" i="82" s="1"/>
  <c r="F18" i="82" s="1"/>
  <c r="F16" i="54"/>
  <c r="F7" i="108"/>
  <c r="F6" i="108" s="1"/>
  <c r="J6" i="110"/>
  <c r="J16" i="110" s="1"/>
  <c r="J6" i="109"/>
  <c r="J16" i="109" s="1"/>
  <c r="J6" i="111"/>
  <c r="J16" i="111" s="1"/>
  <c r="N6" i="82"/>
  <c r="N18" i="82" s="1"/>
  <c r="J6" i="82"/>
  <c r="J18" i="82" s="1"/>
  <c r="Q12" i="68"/>
  <c r="Q8" i="73"/>
  <c r="Q8" i="115"/>
  <c r="J16" i="121"/>
  <c r="Q8" i="52"/>
  <c r="Q8" i="55"/>
  <c r="Q8" i="65"/>
  <c r="D81" i="43"/>
  <c r="L6" i="119"/>
  <c r="L16" i="119" s="1"/>
  <c r="Q8" i="118"/>
  <c r="Q14" i="118"/>
  <c r="Q8" i="90"/>
  <c r="Q8" i="69"/>
  <c r="L6" i="90"/>
  <c r="L16" i="90" s="1"/>
  <c r="Q7" i="55"/>
  <c r="L6" i="73"/>
  <c r="L16" i="73" s="1"/>
  <c r="O81" i="3"/>
  <c r="L7" i="82"/>
  <c r="L6" i="114"/>
  <c r="L16" i="114" s="1"/>
  <c r="F77" i="46"/>
  <c r="H13" i="46"/>
  <c r="H37" i="46"/>
  <c r="C77" i="46"/>
  <c r="H16" i="48"/>
  <c r="H13" i="48"/>
  <c r="H28" i="82"/>
  <c r="F77" i="48"/>
  <c r="H26" i="81"/>
  <c r="H37" i="48"/>
  <c r="C77" i="48"/>
  <c r="F35" i="59"/>
  <c r="P35" i="59" s="1"/>
  <c r="N35" i="1"/>
  <c r="L35" i="1"/>
  <c r="J35" i="1"/>
  <c r="H35" i="1"/>
  <c r="F35" i="1"/>
  <c r="D21" i="109"/>
  <c r="D26" i="109" s="1"/>
  <c r="D23" i="80"/>
  <c r="D28" i="80" s="1"/>
  <c r="H16" i="46"/>
  <c r="D22" i="59"/>
  <c r="D26" i="59" s="1"/>
  <c r="D21" i="56"/>
  <c r="D26" i="56" s="1"/>
  <c r="D24" i="1"/>
  <c r="D25" i="1"/>
  <c r="D21" i="1"/>
  <c r="D23" i="1"/>
  <c r="D22" i="1"/>
  <c r="L23" i="109"/>
  <c r="L25" i="109"/>
  <c r="L22" i="109"/>
  <c r="L24" i="109"/>
  <c r="J21" i="109"/>
  <c r="J26" i="109" s="1"/>
  <c r="L27" i="80"/>
  <c r="J28" i="82"/>
  <c r="L24" i="80"/>
  <c r="J26" i="81"/>
  <c r="L25" i="80"/>
  <c r="J23" i="80"/>
  <c r="J28" i="80" s="1"/>
  <c r="L22" i="59"/>
  <c r="L24" i="59"/>
  <c r="J21" i="59"/>
  <c r="J26" i="59" s="1"/>
  <c r="L23" i="59"/>
  <c r="L25" i="59"/>
  <c r="L23" i="56"/>
  <c r="J21" i="56"/>
  <c r="L22" i="56"/>
  <c r="J22" i="1"/>
  <c r="J24" i="1"/>
  <c r="J23" i="1"/>
  <c r="J25" i="1"/>
  <c r="H69" i="48"/>
  <c r="H21" i="109"/>
  <c r="H26" i="109" s="1"/>
  <c r="H23" i="80"/>
  <c r="H28" i="80" s="1"/>
  <c r="H21" i="59"/>
  <c r="H26" i="59" s="1"/>
  <c r="H21" i="56"/>
  <c r="H22" i="1"/>
  <c r="H24" i="1"/>
  <c r="H21" i="1"/>
  <c r="H23" i="1"/>
  <c r="H25" i="1"/>
  <c r="C18" i="108"/>
  <c r="C16" i="79"/>
  <c r="C16" i="55"/>
  <c r="P13" i="119"/>
  <c r="L6" i="118"/>
  <c r="D16" i="117"/>
  <c r="D16" i="119"/>
  <c r="D16" i="110"/>
  <c r="D16" i="94"/>
  <c r="D6" i="82"/>
  <c r="D18" i="82" s="1"/>
  <c r="D16" i="79"/>
  <c r="D16" i="55"/>
  <c r="L69" i="43"/>
  <c r="M69" i="43"/>
  <c r="O69" i="43" s="1"/>
  <c r="J7" i="116"/>
  <c r="J6" i="116" s="1"/>
  <c r="J18" i="116" s="1"/>
  <c r="J15" i="80"/>
  <c r="J6" i="80" s="1"/>
  <c r="J18" i="80" s="1"/>
  <c r="L6" i="43"/>
  <c r="M6" i="43"/>
  <c r="L37" i="43"/>
  <c r="L13" i="43"/>
  <c r="M13" i="43"/>
  <c r="C81" i="43"/>
  <c r="O13" i="43"/>
  <c r="O6" i="43"/>
  <c r="Q15" i="118"/>
  <c r="J16" i="119"/>
  <c r="M37" i="43"/>
  <c r="O37" i="43" s="1"/>
  <c r="H16" i="47"/>
  <c r="H69" i="47"/>
  <c r="F21" i="109"/>
  <c r="F26" i="109" s="1"/>
  <c r="H37" i="47"/>
  <c r="F23" i="80"/>
  <c r="F28" i="80" s="1"/>
  <c r="F28" i="82"/>
  <c r="F21" i="59"/>
  <c r="F26" i="59" s="1"/>
  <c r="F77" i="47"/>
  <c r="H13" i="47"/>
  <c r="C77" i="47"/>
  <c r="F21" i="56"/>
  <c r="F26" i="56" s="1"/>
  <c r="F23" i="1"/>
  <c r="F26" i="55"/>
  <c r="F22" i="1"/>
  <c r="F24" i="1"/>
  <c r="F21" i="1"/>
  <c r="F25" i="1"/>
  <c r="F6" i="121"/>
  <c r="F16" i="121" s="1"/>
  <c r="F6" i="119"/>
  <c r="F16" i="119" s="1"/>
  <c r="F6" i="118"/>
  <c r="F16" i="118" s="1"/>
  <c r="F6" i="116"/>
  <c r="F18" i="116" s="1"/>
  <c r="F18" i="108"/>
  <c r="P35" i="1"/>
  <c r="Q16" i="121"/>
  <c r="P16" i="121"/>
  <c r="P6" i="121"/>
  <c r="P7" i="121"/>
  <c r="P8" i="121"/>
  <c r="P9" i="121"/>
  <c r="P10" i="121"/>
  <c r="P11" i="121"/>
  <c r="P12" i="121"/>
  <c r="P13" i="121"/>
  <c r="P14" i="121"/>
  <c r="Q15" i="121"/>
  <c r="Q6" i="121"/>
  <c r="N16" i="119"/>
  <c r="Q16" i="119" s="1"/>
  <c r="P6" i="119"/>
  <c r="Q15" i="119"/>
  <c r="Q6" i="119"/>
  <c r="P6" i="118"/>
  <c r="N16" i="118"/>
  <c r="Q16" i="118" s="1"/>
  <c r="L16" i="118"/>
  <c r="P16" i="118"/>
  <c r="L28" i="116"/>
  <c r="Q16" i="117"/>
  <c r="P16" i="117"/>
  <c r="P6" i="117"/>
  <c r="Q7" i="117"/>
  <c r="P8" i="117"/>
  <c r="Q9" i="117"/>
  <c r="P10" i="117"/>
  <c r="Q11" i="117"/>
  <c r="P12" i="117"/>
  <c r="Q13" i="117"/>
  <c r="P14" i="117"/>
  <c r="Q15" i="117"/>
  <c r="L21" i="117"/>
  <c r="Q6" i="117"/>
  <c r="Q14" i="116"/>
  <c r="Q12" i="116"/>
  <c r="P13" i="116"/>
  <c r="P7" i="116"/>
  <c r="Q18" i="116"/>
  <c r="P18" i="116"/>
  <c r="Q6" i="116"/>
  <c r="Q7" i="116"/>
  <c r="P8" i="116"/>
  <c r="Q9" i="116"/>
  <c r="P10" i="116"/>
  <c r="Q11" i="116"/>
  <c r="P12" i="116"/>
  <c r="Q13" i="116"/>
  <c r="Q15" i="116"/>
  <c r="P16" i="116"/>
  <c r="Q17" i="116"/>
  <c r="L23" i="116"/>
  <c r="P6" i="116"/>
  <c r="P11" i="53"/>
  <c r="H6" i="57"/>
  <c r="H16" i="57" s="1"/>
  <c r="H6" i="65"/>
  <c r="P15" i="105"/>
  <c r="Q11" i="81"/>
  <c r="Q12" i="82"/>
  <c r="L6" i="66"/>
  <c r="L16" i="66" s="1"/>
  <c r="L26" i="115"/>
  <c r="Q16" i="115"/>
  <c r="P16" i="115"/>
  <c r="P6" i="115"/>
  <c r="Q7" i="115"/>
  <c r="P8" i="115"/>
  <c r="Q9" i="115"/>
  <c r="P10" i="115"/>
  <c r="Q11" i="115"/>
  <c r="P12" i="115"/>
  <c r="Q13" i="115"/>
  <c r="Q15" i="115"/>
  <c r="L21" i="115"/>
  <c r="Q6" i="115"/>
  <c r="L26" i="114"/>
  <c r="Q16" i="114"/>
  <c r="P16" i="114"/>
  <c r="P6" i="114"/>
  <c r="Q7" i="114"/>
  <c r="P8" i="114"/>
  <c r="Q9" i="114"/>
  <c r="P10" i="114"/>
  <c r="Q11" i="114"/>
  <c r="P12" i="114"/>
  <c r="Q13" i="114"/>
  <c r="Q15" i="114"/>
  <c r="L21" i="114"/>
  <c r="Q6" i="114"/>
  <c r="L26" i="113"/>
  <c r="Q16" i="113"/>
  <c r="P16" i="113"/>
  <c r="P6" i="113"/>
  <c r="Q7" i="113"/>
  <c r="P8" i="113"/>
  <c r="Q9" i="113"/>
  <c r="P10" i="113"/>
  <c r="Q11" i="113"/>
  <c r="P12" i="113"/>
  <c r="Q13" i="113"/>
  <c r="Q15" i="113"/>
  <c r="L21" i="113"/>
  <c r="Q6" i="113"/>
  <c r="L26" i="112"/>
  <c r="Q16" i="112"/>
  <c r="P16" i="112"/>
  <c r="P6" i="112"/>
  <c r="Q7" i="112"/>
  <c r="P8" i="112"/>
  <c r="Q9" i="112"/>
  <c r="P10" i="112"/>
  <c r="Q11" i="112"/>
  <c r="P12" i="112"/>
  <c r="Q13" i="112"/>
  <c r="P14" i="112"/>
  <c r="Q15" i="112"/>
  <c r="L21" i="112"/>
  <c r="Q6" i="112"/>
  <c r="L26" i="111"/>
  <c r="Q16" i="111"/>
  <c r="P16" i="111"/>
  <c r="P6" i="111"/>
  <c r="Q7" i="111"/>
  <c r="P8" i="111"/>
  <c r="Q9" i="111"/>
  <c r="P10" i="111"/>
  <c r="Q11" i="111"/>
  <c r="P12" i="111"/>
  <c r="Q13" i="111"/>
  <c r="Q15" i="111"/>
  <c r="L21" i="111"/>
  <c r="Q6" i="111"/>
  <c r="L26" i="110"/>
  <c r="Q16" i="110"/>
  <c r="P16" i="110"/>
  <c r="P6" i="110"/>
  <c r="Q7" i="110"/>
  <c r="P8" i="110"/>
  <c r="Q9" i="110"/>
  <c r="P10" i="110"/>
  <c r="Q11" i="110"/>
  <c r="P12" i="110"/>
  <c r="Q13" i="110"/>
  <c r="P14" i="110"/>
  <c r="Q15" i="110"/>
  <c r="L21" i="110"/>
  <c r="Q6" i="110"/>
  <c r="L26" i="109"/>
  <c r="P6" i="109"/>
  <c r="Q7" i="109"/>
  <c r="P8" i="109"/>
  <c r="Q9" i="109"/>
  <c r="P10" i="109"/>
  <c r="Q11" i="109"/>
  <c r="P12" i="109"/>
  <c r="Q13" i="109"/>
  <c r="P14" i="109"/>
  <c r="L21" i="109"/>
  <c r="Q6" i="109"/>
  <c r="L28" i="108"/>
  <c r="P7" i="108"/>
  <c r="Q18" i="108"/>
  <c r="P18" i="108"/>
  <c r="Q6" i="108"/>
  <c r="Q7" i="108"/>
  <c r="Q9" i="108"/>
  <c r="P10" i="108"/>
  <c r="Q11" i="108"/>
  <c r="P12" i="108"/>
  <c r="Q13" i="108"/>
  <c r="P14" i="108"/>
  <c r="Q15" i="108"/>
  <c r="Q17" i="108"/>
  <c r="L23" i="108"/>
  <c r="P6" i="108"/>
  <c r="L26" i="106"/>
  <c r="Q16" i="106"/>
  <c r="P16" i="106"/>
  <c r="P6" i="106"/>
  <c r="Q7" i="106"/>
  <c r="P8" i="106"/>
  <c r="Q9" i="106"/>
  <c r="Q11" i="106"/>
  <c r="P12" i="106"/>
  <c r="Q13" i="106"/>
  <c r="P14" i="106"/>
  <c r="Q15" i="106"/>
  <c r="L21" i="106"/>
  <c r="Q6" i="106"/>
  <c r="L26" i="105"/>
  <c r="Q16" i="105"/>
  <c r="P16" i="105"/>
  <c r="P6" i="105"/>
  <c r="Q7" i="105"/>
  <c r="P8" i="105"/>
  <c r="Q9" i="105"/>
  <c r="P10" i="105"/>
  <c r="Q11" i="105"/>
  <c r="P12" i="105"/>
  <c r="Q13" i="105"/>
  <c r="P14" i="105"/>
  <c r="Q15" i="105"/>
  <c r="L21" i="105"/>
  <c r="Q6" i="105"/>
  <c r="L26" i="104"/>
  <c r="Q16" i="104"/>
  <c r="P16" i="104"/>
  <c r="P6" i="104"/>
  <c r="Q7" i="104"/>
  <c r="P8" i="104"/>
  <c r="Q9" i="104"/>
  <c r="P10" i="104"/>
  <c r="Q11" i="104"/>
  <c r="P12" i="104"/>
  <c r="Q13" i="104"/>
  <c r="P14" i="104"/>
  <c r="Q15" i="104"/>
  <c r="L21" i="104"/>
  <c r="Q6" i="104"/>
  <c r="L26" i="103"/>
  <c r="Q16" i="103"/>
  <c r="P16" i="103"/>
  <c r="P6" i="103"/>
  <c r="Q7" i="103"/>
  <c r="P8" i="103"/>
  <c r="Q9" i="103"/>
  <c r="P10" i="103"/>
  <c r="Q11" i="103"/>
  <c r="P12" i="103"/>
  <c r="Q13" i="103"/>
  <c r="Q15" i="103"/>
  <c r="L21" i="103"/>
  <c r="Q6" i="103"/>
  <c r="L26" i="102"/>
  <c r="Q16" i="102"/>
  <c r="P16" i="102"/>
  <c r="P6" i="102"/>
  <c r="Q7" i="102"/>
  <c r="P8" i="102"/>
  <c r="Q9" i="102"/>
  <c r="P10" i="102"/>
  <c r="Q11" i="102"/>
  <c r="Q13" i="102"/>
  <c r="Q15" i="102"/>
  <c r="L21" i="102"/>
  <c r="Q6" i="102"/>
  <c r="L26" i="101"/>
  <c r="Q16" i="101"/>
  <c r="P16" i="101"/>
  <c r="P6" i="101"/>
  <c r="Q7" i="101"/>
  <c r="P8" i="101"/>
  <c r="Q9" i="101"/>
  <c r="P10" i="101"/>
  <c r="Q11" i="101"/>
  <c r="P12" i="101"/>
  <c r="Q13" i="101"/>
  <c r="Q15" i="101"/>
  <c r="L21" i="101"/>
  <c r="Q6" i="101"/>
  <c r="L26" i="100"/>
  <c r="Q16" i="100"/>
  <c r="P16" i="100"/>
  <c r="P6" i="100"/>
  <c r="Q7" i="100"/>
  <c r="P8" i="100"/>
  <c r="Q9" i="100"/>
  <c r="P10" i="100"/>
  <c r="Q11" i="100"/>
  <c r="P12" i="100"/>
  <c r="Q13" i="100"/>
  <c r="Q15" i="100"/>
  <c r="L21" i="100"/>
  <c r="Q6" i="100"/>
  <c r="L26" i="99"/>
  <c r="Q16" i="99"/>
  <c r="P16" i="99"/>
  <c r="P6" i="99"/>
  <c r="Q7" i="99"/>
  <c r="P8" i="99"/>
  <c r="Q9" i="99"/>
  <c r="P10" i="99"/>
  <c r="Q11" i="99"/>
  <c r="P12" i="99"/>
  <c r="Q13" i="99"/>
  <c r="Q15" i="99"/>
  <c r="L21" i="99"/>
  <c r="Q6" i="99"/>
  <c r="L26" i="98"/>
  <c r="Q16" i="98"/>
  <c r="P16" i="98"/>
  <c r="P6" i="98"/>
  <c r="Q7" i="98"/>
  <c r="P8" i="98"/>
  <c r="Q9" i="98"/>
  <c r="P10" i="98"/>
  <c r="Q11" i="98"/>
  <c r="P12" i="98"/>
  <c r="Q13" i="98"/>
  <c r="Q15" i="98"/>
  <c r="L21" i="98"/>
  <c r="Q6" i="98"/>
  <c r="L26" i="97"/>
  <c r="Q16" i="97"/>
  <c r="P16" i="97"/>
  <c r="P6" i="97"/>
  <c r="Q7" i="97"/>
  <c r="P8" i="97"/>
  <c r="Q9" i="97"/>
  <c r="P10" i="97"/>
  <c r="Q11" i="97"/>
  <c r="P12" i="97"/>
  <c r="Q13" i="97"/>
  <c r="Q15" i="97"/>
  <c r="L21" i="97"/>
  <c r="Q6" i="97"/>
  <c r="Q7" i="96"/>
  <c r="Q9" i="96"/>
  <c r="Q11" i="96"/>
  <c r="Q13" i="96"/>
  <c r="Q15" i="96"/>
  <c r="L21" i="96"/>
  <c r="J26" i="96"/>
  <c r="L26" i="96" s="1"/>
  <c r="N6" i="96"/>
  <c r="L26" i="95"/>
  <c r="Q16" i="95"/>
  <c r="P16" i="95"/>
  <c r="P6" i="95"/>
  <c r="Q7" i="95"/>
  <c r="P8" i="95"/>
  <c r="Q9" i="95"/>
  <c r="P10" i="95"/>
  <c r="Q11" i="95"/>
  <c r="P12" i="95"/>
  <c r="Q13" i="95"/>
  <c r="Q15" i="95"/>
  <c r="L21" i="95"/>
  <c r="Q6" i="95"/>
  <c r="L26" i="94"/>
  <c r="Q16" i="94"/>
  <c r="P16" i="94"/>
  <c r="P6" i="94"/>
  <c r="Q7" i="94"/>
  <c r="P8" i="94"/>
  <c r="Q9" i="94"/>
  <c r="P10" i="94"/>
  <c r="Q11" i="94"/>
  <c r="P12" i="94"/>
  <c r="Q13" i="94"/>
  <c r="Q15" i="94"/>
  <c r="L21" i="94"/>
  <c r="Q6" i="94"/>
  <c r="L26" i="93"/>
  <c r="Q16" i="93"/>
  <c r="P16" i="93"/>
  <c r="P6" i="93"/>
  <c r="Q7" i="93"/>
  <c r="P8" i="93"/>
  <c r="Q9" i="93"/>
  <c r="P10" i="93"/>
  <c r="Q11" i="93"/>
  <c r="P12" i="93"/>
  <c r="Q13" i="93"/>
  <c r="P14" i="93"/>
  <c r="Q15" i="93"/>
  <c r="L21" i="93"/>
  <c r="Q6" i="93"/>
  <c r="L26" i="92"/>
  <c r="Q16" i="92"/>
  <c r="P16" i="92"/>
  <c r="P6" i="92"/>
  <c r="Q7" i="92"/>
  <c r="P8" i="92"/>
  <c r="Q9" i="92"/>
  <c r="P10" i="92"/>
  <c r="Q11" i="92"/>
  <c r="P12" i="92"/>
  <c r="Q13" i="92"/>
  <c r="Q15" i="92"/>
  <c r="L21" i="92"/>
  <c r="Q6" i="92"/>
  <c r="L26" i="91"/>
  <c r="Q16" i="91"/>
  <c r="P16" i="91"/>
  <c r="P6" i="91"/>
  <c r="Q7" i="91"/>
  <c r="P8" i="91"/>
  <c r="Q9" i="91"/>
  <c r="P10" i="91"/>
  <c r="Q11" i="91"/>
  <c r="P12" i="91"/>
  <c r="Q13" i="91"/>
  <c r="Q15" i="91"/>
  <c r="L21" i="91"/>
  <c r="Q6" i="91"/>
  <c r="L26" i="90"/>
  <c r="Q16" i="90"/>
  <c r="P16" i="90"/>
  <c r="P6" i="90"/>
  <c r="Q7" i="90"/>
  <c r="Q9" i="90"/>
  <c r="Q11" i="90"/>
  <c r="Q13" i="90"/>
  <c r="Q15" i="90"/>
  <c r="L21" i="90"/>
  <c r="Q6" i="90"/>
  <c r="L26" i="89"/>
  <c r="Q12" i="89"/>
  <c r="Q7" i="89"/>
  <c r="Q9" i="89"/>
  <c r="Q11" i="89"/>
  <c r="Q13" i="89"/>
  <c r="Q15" i="89"/>
  <c r="L21" i="89"/>
  <c r="N6" i="89"/>
  <c r="L26" i="88"/>
  <c r="Q16" i="88"/>
  <c r="P16" i="88"/>
  <c r="P6" i="88"/>
  <c r="P8" i="88"/>
  <c r="P10" i="88"/>
  <c r="Q11" i="88"/>
  <c r="P12" i="88"/>
  <c r="Q13" i="88"/>
  <c r="Q15" i="88"/>
  <c r="L21" i="88"/>
  <c r="Q6" i="88"/>
  <c r="L26" i="87"/>
  <c r="Q16" i="87"/>
  <c r="P16" i="87"/>
  <c r="P6" i="87"/>
  <c r="Q7" i="87"/>
  <c r="P8" i="87"/>
  <c r="Q9" i="87"/>
  <c r="P10" i="87"/>
  <c r="Q11" i="87"/>
  <c r="Q13" i="87"/>
  <c r="Q15" i="87"/>
  <c r="L21" i="87"/>
  <c r="Q6" i="87"/>
  <c r="H26" i="86"/>
  <c r="L24" i="86"/>
  <c r="L26" i="86"/>
  <c r="Q16" i="86"/>
  <c r="P16" i="86"/>
  <c r="P6" i="86"/>
  <c r="Q7" i="86"/>
  <c r="P8" i="86"/>
  <c r="Q9" i="86"/>
  <c r="P10" i="86"/>
  <c r="Q11" i="86"/>
  <c r="Q13" i="86"/>
  <c r="Q15" i="86"/>
  <c r="L21" i="86"/>
  <c r="Q6" i="86"/>
  <c r="J26" i="85"/>
  <c r="L26" i="85" s="1"/>
  <c r="Q16" i="85"/>
  <c r="P16" i="85"/>
  <c r="P6" i="85"/>
  <c r="Q7" i="85"/>
  <c r="P8" i="85"/>
  <c r="Q9" i="85"/>
  <c r="P10" i="85"/>
  <c r="Q11" i="85"/>
  <c r="P12" i="85"/>
  <c r="Q13" i="85"/>
  <c r="Q15" i="85"/>
  <c r="L21" i="85"/>
  <c r="Q6" i="85"/>
  <c r="L26" i="84"/>
  <c r="Q16" i="84"/>
  <c r="P16" i="84"/>
  <c r="P6" i="84"/>
  <c r="Q7" i="84"/>
  <c r="P8" i="84"/>
  <c r="Q9" i="84"/>
  <c r="P10" i="84"/>
  <c r="Q11" i="84"/>
  <c r="Q13" i="84"/>
  <c r="Q15" i="84"/>
  <c r="L21" i="84"/>
  <c r="Q6" i="84"/>
  <c r="L26" i="83"/>
  <c r="Q16" i="83"/>
  <c r="P16" i="83"/>
  <c r="P6" i="83"/>
  <c r="P8" i="83"/>
  <c r="P10" i="83"/>
  <c r="Q11" i="83"/>
  <c r="P12" i="83"/>
  <c r="Q13" i="83"/>
  <c r="Q15" i="83"/>
  <c r="L21" i="83"/>
  <c r="Q6" i="83"/>
  <c r="L28" i="82"/>
  <c r="L6" i="82"/>
  <c r="L18" i="82" s="1"/>
  <c r="H6" i="82"/>
  <c r="H18" i="82" s="1"/>
  <c r="P18" i="82" s="1"/>
  <c r="P7" i="82"/>
  <c r="Q18" i="82"/>
  <c r="Q6" i="82"/>
  <c r="Q7" i="82"/>
  <c r="P8" i="82"/>
  <c r="Q9" i="82"/>
  <c r="P10" i="82"/>
  <c r="P12" i="82"/>
  <c r="Q13" i="82"/>
  <c r="P14" i="82"/>
  <c r="Q15" i="82"/>
  <c r="P16" i="82"/>
  <c r="Q17" i="82"/>
  <c r="L23" i="82"/>
  <c r="L26" i="81"/>
  <c r="N6" i="81"/>
  <c r="N16" i="81" s="1"/>
  <c r="Q16" i="81" s="1"/>
  <c r="Q7" i="81"/>
  <c r="P8" i="81"/>
  <c r="Q9" i="81"/>
  <c r="P10" i="81"/>
  <c r="P12" i="81"/>
  <c r="Q13" i="81"/>
  <c r="Q15" i="81"/>
  <c r="L21" i="81"/>
  <c r="L28" i="80"/>
  <c r="H6" i="80"/>
  <c r="H18" i="80" s="1"/>
  <c r="L26" i="80"/>
  <c r="L23" i="80"/>
  <c r="L26" i="79"/>
  <c r="P16" i="79"/>
  <c r="P6" i="79"/>
  <c r="Q7" i="79"/>
  <c r="P8" i="79"/>
  <c r="Q9" i="79"/>
  <c r="P10" i="79"/>
  <c r="Q11" i="79"/>
  <c r="P12" i="79"/>
  <c r="P14" i="79"/>
  <c r="Q15" i="79"/>
  <c r="L21" i="79"/>
  <c r="L26" i="78"/>
  <c r="P16" i="78"/>
  <c r="P6" i="78"/>
  <c r="Q7" i="78"/>
  <c r="P8" i="78"/>
  <c r="Q9" i="78"/>
  <c r="P10" i="78"/>
  <c r="Q11" i="78"/>
  <c r="P12" i="78"/>
  <c r="Q15" i="78"/>
  <c r="L21" i="78"/>
  <c r="L26" i="77"/>
  <c r="Q8" i="77"/>
  <c r="P16" i="77"/>
  <c r="P6" i="77"/>
  <c r="Q7" i="77"/>
  <c r="P8" i="77"/>
  <c r="Q9" i="77"/>
  <c r="P10" i="77"/>
  <c r="Q11" i="77"/>
  <c r="P12" i="77"/>
  <c r="Q15" i="77"/>
  <c r="L21" i="77"/>
  <c r="L26" i="76"/>
  <c r="P16" i="76"/>
  <c r="P6" i="76"/>
  <c r="Q7" i="76"/>
  <c r="P8" i="76"/>
  <c r="Q9" i="76"/>
  <c r="P10" i="76"/>
  <c r="Q11" i="76"/>
  <c r="P12" i="76"/>
  <c r="P14" i="76"/>
  <c r="Q15" i="76"/>
  <c r="L21" i="76"/>
  <c r="L26" i="75"/>
  <c r="P16" i="75"/>
  <c r="P6" i="75"/>
  <c r="Q7" i="75"/>
  <c r="P8" i="75"/>
  <c r="Q9" i="75"/>
  <c r="P10" i="75"/>
  <c r="Q11" i="75"/>
  <c r="P12" i="75"/>
  <c r="Q15" i="75"/>
  <c r="L21" i="75"/>
  <c r="L26" i="74"/>
  <c r="P13" i="74"/>
  <c r="P11" i="74"/>
  <c r="P9" i="74"/>
  <c r="P16" i="74"/>
  <c r="P6" i="74"/>
  <c r="Q7" i="74"/>
  <c r="P8" i="74"/>
  <c r="Q9" i="74"/>
  <c r="P10" i="74"/>
  <c r="Q11" i="74"/>
  <c r="P12" i="74"/>
  <c r="P14" i="74"/>
  <c r="Q15" i="74"/>
  <c r="L21" i="74"/>
  <c r="L26" i="73"/>
  <c r="P12" i="73"/>
  <c r="P10" i="73"/>
  <c r="Q12" i="73"/>
  <c r="P15" i="73"/>
  <c r="P11" i="73"/>
  <c r="P9" i="73"/>
  <c r="P16" i="73"/>
  <c r="P6" i="73"/>
  <c r="Q7" i="73"/>
  <c r="P8" i="73"/>
  <c r="Q9" i="73"/>
  <c r="Q11" i="73"/>
  <c r="Q15" i="73"/>
  <c r="L21" i="73"/>
  <c r="L26" i="72"/>
  <c r="Q10" i="72"/>
  <c r="P16" i="72"/>
  <c r="P6" i="72"/>
  <c r="Q7" i="72"/>
  <c r="P8" i="72"/>
  <c r="Q9" i="72"/>
  <c r="P10" i="72"/>
  <c r="Q11" i="72"/>
  <c r="P12" i="72"/>
  <c r="Q15" i="72"/>
  <c r="L21" i="72"/>
  <c r="L25" i="71"/>
  <c r="L26" i="71"/>
  <c r="P16" i="71"/>
  <c r="P6" i="71"/>
  <c r="Q7" i="71"/>
  <c r="P8" i="71"/>
  <c r="Q9" i="71"/>
  <c r="P10" i="71"/>
  <c r="P12" i="71"/>
  <c r="P14" i="71"/>
  <c r="Q15" i="71"/>
  <c r="L21" i="71"/>
  <c r="L26" i="70"/>
  <c r="D6" i="70"/>
  <c r="D16" i="70" s="1"/>
  <c r="P16" i="70"/>
  <c r="P6" i="70"/>
  <c r="Q7" i="70"/>
  <c r="P8" i="70"/>
  <c r="Q9" i="70"/>
  <c r="P10" i="70"/>
  <c r="Q11" i="70"/>
  <c r="P12" i="70"/>
  <c r="P14" i="70"/>
  <c r="Q15" i="70"/>
  <c r="L21" i="70"/>
  <c r="L26" i="69"/>
  <c r="P16" i="69"/>
  <c r="P6" i="69"/>
  <c r="Q7" i="69"/>
  <c r="P8" i="69"/>
  <c r="Q9" i="69"/>
  <c r="P10" i="69"/>
  <c r="Q11" i="69"/>
  <c r="P12" i="69"/>
  <c r="Q15" i="69"/>
  <c r="L21" i="69"/>
  <c r="L26" i="68"/>
  <c r="P16" i="68"/>
  <c r="P6" i="68"/>
  <c r="Q7" i="68"/>
  <c r="P8" i="68"/>
  <c r="Q9" i="68"/>
  <c r="P10" i="68"/>
  <c r="Q11" i="68"/>
  <c r="P12" i="68"/>
  <c r="P14" i="68"/>
  <c r="Q15" i="68"/>
  <c r="L21" i="68"/>
  <c r="L26" i="67"/>
  <c r="P15" i="67"/>
  <c r="P16" i="67"/>
  <c r="P6" i="67"/>
  <c r="Q7" i="67"/>
  <c r="P8" i="67"/>
  <c r="P10" i="67"/>
  <c r="Q11" i="67"/>
  <c r="Q15" i="67"/>
  <c r="L21" i="67"/>
  <c r="L26" i="66"/>
  <c r="Q10" i="66"/>
  <c r="Q9" i="66"/>
  <c r="P16" i="66"/>
  <c r="P6" i="66"/>
  <c r="Q7" i="66"/>
  <c r="P8" i="66"/>
  <c r="P10" i="66"/>
  <c r="Q11" i="66"/>
  <c r="P12" i="66"/>
  <c r="Q15" i="66"/>
  <c r="L21" i="66"/>
  <c r="L26" i="65"/>
  <c r="H16" i="65"/>
  <c r="P16" i="65" s="1"/>
  <c r="P6" i="65"/>
  <c r="Q7" i="65"/>
  <c r="P8" i="65"/>
  <c r="Q9" i="65"/>
  <c r="P10" i="65"/>
  <c r="Q11" i="65"/>
  <c r="P12" i="65"/>
  <c r="Q15" i="65"/>
  <c r="L21" i="65"/>
  <c r="P7" i="64"/>
  <c r="Q8" i="64"/>
  <c r="Q10" i="64"/>
  <c r="Q12" i="64"/>
  <c r="Q14" i="64"/>
  <c r="N16" i="64"/>
  <c r="L22" i="64"/>
  <c r="L21" i="64"/>
  <c r="L26" i="63"/>
  <c r="L6" i="63"/>
  <c r="L16" i="63" s="1"/>
  <c r="P16" i="63"/>
  <c r="P6" i="63"/>
  <c r="Q7" i="63"/>
  <c r="P8" i="63"/>
  <c r="Q9" i="63"/>
  <c r="P10" i="63"/>
  <c r="Q11" i="63"/>
  <c r="P12" i="63"/>
  <c r="P14" i="63"/>
  <c r="Q15" i="63"/>
  <c r="L21" i="63"/>
  <c r="L26" i="62"/>
  <c r="P16" i="62"/>
  <c r="P6" i="62"/>
  <c r="Q7" i="62"/>
  <c r="P8" i="62"/>
  <c r="Q9" i="62"/>
  <c r="Q11" i="62"/>
  <c r="Q15" i="62"/>
  <c r="L21" i="62"/>
  <c r="L26" i="61"/>
  <c r="P16" i="61"/>
  <c r="P6" i="61"/>
  <c r="Q7" i="61"/>
  <c r="P8" i="61"/>
  <c r="Q9" i="61"/>
  <c r="P10" i="61"/>
  <c r="Q11" i="61"/>
  <c r="P12" i="61"/>
  <c r="Q15" i="61"/>
  <c r="L21" i="61"/>
  <c r="L26" i="60"/>
  <c r="P14" i="60"/>
  <c r="P12" i="60"/>
  <c r="P15" i="60"/>
  <c r="P13" i="60"/>
  <c r="P11" i="60"/>
  <c r="P9" i="60"/>
  <c r="P16" i="60"/>
  <c r="P6" i="60"/>
  <c r="Q7" i="60"/>
  <c r="P8" i="60"/>
  <c r="Q9" i="60"/>
  <c r="P10" i="60"/>
  <c r="Q11" i="60"/>
  <c r="Q15" i="60"/>
  <c r="L21" i="60"/>
  <c r="L21" i="59"/>
  <c r="L26" i="58"/>
  <c r="H6" i="58"/>
  <c r="H16" i="58" s="1"/>
  <c r="Q16" i="58"/>
  <c r="P16" i="58"/>
  <c r="Q7" i="58"/>
  <c r="P8" i="58"/>
  <c r="Q9" i="58"/>
  <c r="P10" i="58"/>
  <c r="Q11" i="58"/>
  <c r="Q13" i="58"/>
  <c r="Q15" i="58"/>
  <c r="L21" i="58"/>
  <c r="Q6" i="58"/>
  <c r="L26" i="57"/>
  <c r="L16" i="57"/>
  <c r="P13" i="57"/>
  <c r="Q16" i="57"/>
  <c r="P16" i="57"/>
  <c r="P6" i="57"/>
  <c r="Q7" i="57"/>
  <c r="P8" i="57"/>
  <c r="Q9" i="57"/>
  <c r="P10" i="57"/>
  <c r="Q11" i="57"/>
  <c r="P12" i="57"/>
  <c r="Q13" i="57"/>
  <c r="P14" i="57"/>
  <c r="Q15" i="57"/>
  <c r="L21" i="57"/>
  <c r="Q6" i="57"/>
  <c r="J26" i="56"/>
  <c r="L24" i="56"/>
  <c r="L26" i="55"/>
  <c r="P6" i="55"/>
  <c r="P8" i="55"/>
  <c r="Q9" i="55"/>
  <c r="P10" i="55"/>
  <c r="Q11" i="55"/>
  <c r="P12" i="55"/>
  <c r="Q13" i="55"/>
  <c r="Q15" i="55"/>
  <c r="L21" i="55"/>
  <c r="Q6" i="55"/>
  <c r="L26" i="54"/>
  <c r="Q12" i="54"/>
  <c r="Q16" i="54"/>
  <c r="P16" i="54"/>
  <c r="P6" i="54"/>
  <c r="Q7" i="54"/>
  <c r="P8" i="54"/>
  <c r="Q9" i="54"/>
  <c r="Q11" i="54"/>
  <c r="P12" i="54"/>
  <c r="Q13" i="54"/>
  <c r="P14" i="54"/>
  <c r="Q15" i="54"/>
  <c r="L21" i="54"/>
  <c r="Q6" i="54"/>
  <c r="L26" i="53"/>
  <c r="P12" i="53"/>
  <c r="L6" i="53"/>
  <c r="L16" i="53" s="1"/>
  <c r="H6" i="53"/>
  <c r="H16" i="53" s="1"/>
  <c r="Q16" i="53"/>
  <c r="P16" i="53"/>
  <c r="Q7" i="53"/>
  <c r="P8" i="53"/>
  <c r="Q9" i="53"/>
  <c r="Q11" i="53"/>
  <c r="Q13" i="53"/>
  <c r="Q15" i="53"/>
  <c r="L21" i="53"/>
  <c r="Q6" i="53"/>
  <c r="L26" i="52"/>
  <c r="Q16" i="52"/>
  <c r="P16" i="52"/>
  <c r="P6" i="52"/>
  <c r="Q7" i="52"/>
  <c r="P8" i="52"/>
  <c r="Q9" i="52"/>
  <c r="P10" i="52"/>
  <c r="Q11" i="52"/>
  <c r="P12" i="52"/>
  <c r="Q13" i="52"/>
  <c r="Q15" i="52"/>
  <c r="L21" i="52"/>
  <c r="Q6" i="52"/>
  <c r="J26" i="51"/>
  <c r="L26" i="51" s="1"/>
  <c r="P13" i="51"/>
  <c r="Q16" i="51"/>
  <c r="P16" i="51"/>
  <c r="P6" i="51"/>
  <c r="Q7" i="51"/>
  <c r="Q9" i="51"/>
  <c r="Q11" i="51"/>
  <c r="Q13" i="51"/>
  <c r="Q15" i="51"/>
  <c r="L21" i="51"/>
  <c r="Q6" i="51"/>
  <c r="J21" i="1"/>
  <c r="L26" i="50"/>
  <c r="J6" i="50"/>
  <c r="J16" i="50" s="1"/>
  <c r="Q16" i="50" s="1"/>
  <c r="P16" i="50"/>
  <c r="P6" i="50"/>
  <c r="Q7" i="50"/>
  <c r="P8" i="50"/>
  <c r="Q9" i="50"/>
  <c r="P10" i="50"/>
  <c r="Q11" i="50"/>
  <c r="P12" i="50"/>
  <c r="P14" i="50"/>
  <c r="Q15" i="50"/>
  <c r="L21" i="50"/>
  <c r="Q6" i="50"/>
  <c r="H6" i="48"/>
  <c r="H77" i="48" s="1"/>
  <c r="H6" i="47"/>
  <c r="H77" i="47" s="1"/>
  <c r="H6" i="46"/>
  <c r="L15" i="1"/>
  <c r="L14" i="1"/>
  <c r="L13" i="1"/>
  <c r="L12" i="1"/>
  <c r="L11" i="1"/>
  <c r="L10" i="1"/>
  <c r="L9" i="1"/>
  <c r="L8" i="1"/>
  <c r="J15" i="1"/>
  <c r="J14" i="1"/>
  <c r="J13" i="1"/>
  <c r="J12" i="1"/>
  <c r="J11" i="1"/>
  <c r="J10" i="1"/>
  <c r="J9" i="1"/>
  <c r="J8" i="1"/>
  <c r="J7" i="1"/>
  <c r="H15" i="1"/>
  <c r="H14" i="1"/>
  <c r="H13" i="1"/>
  <c r="H12" i="1"/>
  <c r="H11" i="1"/>
  <c r="H10" i="1"/>
  <c r="H9" i="1"/>
  <c r="H8" i="1"/>
  <c r="L7" i="1"/>
  <c r="H7" i="1"/>
  <c r="N15" i="109"/>
  <c r="P15" i="109" s="1"/>
  <c r="N17" i="80"/>
  <c r="Q17" i="80" s="1"/>
  <c r="N9" i="80"/>
  <c r="N16" i="80"/>
  <c r="P16" i="80" s="1"/>
  <c r="N15" i="80"/>
  <c r="P15" i="80" s="1"/>
  <c r="N14" i="80"/>
  <c r="Q14" i="80" s="1"/>
  <c r="N13" i="80"/>
  <c r="P13" i="80" s="1"/>
  <c r="N12" i="80"/>
  <c r="Q12" i="80" s="1"/>
  <c r="N11" i="80"/>
  <c r="Q11" i="80" s="1"/>
  <c r="N15" i="59"/>
  <c r="P15" i="59" s="1"/>
  <c r="N14" i="59"/>
  <c r="Q14" i="59" s="1"/>
  <c r="N13" i="59"/>
  <c r="P13" i="59" s="1"/>
  <c r="N12" i="59"/>
  <c r="Q12" i="59" s="1"/>
  <c r="N11" i="59"/>
  <c r="P11" i="59" s="1"/>
  <c r="N10" i="59"/>
  <c r="Q10" i="59" s="1"/>
  <c r="N9" i="59"/>
  <c r="P9" i="59" s="1"/>
  <c r="N15" i="56"/>
  <c r="N14" i="56"/>
  <c r="N13" i="56"/>
  <c r="N12" i="56"/>
  <c r="N11" i="56"/>
  <c r="N10" i="56"/>
  <c r="N9" i="56"/>
  <c r="M80" i="41"/>
  <c r="O80" i="41" s="1"/>
  <c r="L80" i="41"/>
  <c r="L75" i="41"/>
  <c r="L74" i="41"/>
  <c r="L73" i="41"/>
  <c r="L72" i="41"/>
  <c r="L71" i="41"/>
  <c r="L70" i="41"/>
  <c r="F15" i="109"/>
  <c r="F14" i="109"/>
  <c r="F13" i="109"/>
  <c r="F12" i="109"/>
  <c r="F11" i="109"/>
  <c r="F10" i="109"/>
  <c r="F9" i="109"/>
  <c r="M68" i="41"/>
  <c r="O68" i="41" s="1"/>
  <c r="L68" i="41"/>
  <c r="M67" i="41"/>
  <c r="O67" i="41" s="1"/>
  <c r="L67" i="41"/>
  <c r="M66" i="41"/>
  <c r="O66" i="41" s="1"/>
  <c r="L66" i="41"/>
  <c r="M65" i="41"/>
  <c r="O65" i="41" s="1"/>
  <c r="L65" i="41"/>
  <c r="M64" i="41"/>
  <c r="O64" i="41" s="1"/>
  <c r="L64" i="41"/>
  <c r="M63" i="41"/>
  <c r="O63" i="41" s="1"/>
  <c r="L63" i="41"/>
  <c r="M62" i="41"/>
  <c r="O62" i="41" s="1"/>
  <c r="L62" i="41"/>
  <c r="M61" i="41"/>
  <c r="O61" i="41" s="1"/>
  <c r="L61" i="41"/>
  <c r="M60" i="41"/>
  <c r="O60" i="41" s="1"/>
  <c r="L60" i="41"/>
  <c r="M59" i="41"/>
  <c r="O59" i="41" s="1"/>
  <c r="L59" i="41"/>
  <c r="M58" i="41"/>
  <c r="O58" i="41" s="1"/>
  <c r="L58" i="41"/>
  <c r="M57" i="41"/>
  <c r="O57" i="41" s="1"/>
  <c r="L57" i="41"/>
  <c r="M56" i="41"/>
  <c r="O56" i="41" s="1"/>
  <c r="L56" i="41"/>
  <c r="M55" i="41"/>
  <c r="O55" i="41" s="1"/>
  <c r="L55" i="41"/>
  <c r="M54" i="41"/>
  <c r="O54" i="41" s="1"/>
  <c r="L54" i="41"/>
  <c r="M53" i="41"/>
  <c r="O53" i="41" s="1"/>
  <c r="L53" i="41"/>
  <c r="M52" i="41"/>
  <c r="O52" i="41" s="1"/>
  <c r="L52" i="41"/>
  <c r="M51" i="41"/>
  <c r="O51" i="41" s="1"/>
  <c r="L51" i="41"/>
  <c r="M50" i="41"/>
  <c r="O50" i="41" s="1"/>
  <c r="L50" i="41"/>
  <c r="M49" i="41"/>
  <c r="O49" i="41" s="1"/>
  <c r="L49" i="41"/>
  <c r="M48" i="41"/>
  <c r="O48" i="41" s="1"/>
  <c r="L48" i="41"/>
  <c r="M47" i="41"/>
  <c r="O47" i="41" s="1"/>
  <c r="L47" i="41"/>
  <c r="M46" i="41"/>
  <c r="O46" i="41" s="1"/>
  <c r="L46" i="41"/>
  <c r="M45" i="41"/>
  <c r="O45" i="41" s="1"/>
  <c r="L45" i="41"/>
  <c r="M44" i="41"/>
  <c r="O44" i="41" s="1"/>
  <c r="L44" i="41"/>
  <c r="M39" i="41"/>
  <c r="O39" i="41" s="1"/>
  <c r="L39" i="41"/>
  <c r="M38" i="41"/>
  <c r="O38" i="41" s="1"/>
  <c r="L38" i="41"/>
  <c r="N37" i="41"/>
  <c r="F17" i="80" s="1"/>
  <c r="K37" i="41"/>
  <c r="F9" i="80" s="1"/>
  <c r="J37" i="41"/>
  <c r="F16" i="80" s="1"/>
  <c r="I37" i="41"/>
  <c r="F15" i="80" s="1"/>
  <c r="H37" i="41"/>
  <c r="F14" i="80" s="1"/>
  <c r="G37" i="41"/>
  <c r="F13" i="80" s="1"/>
  <c r="F37" i="41"/>
  <c r="F12" i="80" s="1"/>
  <c r="E37" i="41"/>
  <c r="F11" i="80" s="1"/>
  <c r="D37" i="41"/>
  <c r="M36" i="41"/>
  <c r="O36" i="41" s="1"/>
  <c r="L36" i="41"/>
  <c r="M35" i="41"/>
  <c r="O35" i="41" s="1"/>
  <c r="L35" i="41"/>
  <c r="M34" i="41"/>
  <c r="O34" i="41" s="1"/>
  <c r="L34" i="41"/>
  <c r="M33" i="41"/>
  <c r="O33" i="41" s="1"/>
  <c r="L33" i="41"/>
  <c r="M32" i="41"/>
  <c r="O32" i="41" s="1"/>
  <c r="L32" i="41"/>
  <c r="M31" i="41"/>
  <c r="O31" i="41" s="1"/>
  <c r="L31" i="41"/>
  <c r="M30" i="41"/>
  <c r="O30" i="41" s="1"/>
  <c r="L30" i="41"/>
  <c r="M29" i="41"/>
  <c r="O29" i="41" s="1"/>
  <c r="L29" i="41"/>
  <c r="M28" i="41"/>
  <c r="O28" i="41" s="1"/>
  <c r="L28" i="41"/>
  <c r="M27" i="41"/>
  <c r="O27" i="41" s="1"/>
  <c r="L27" i="41"/>
  <c r="M26" i="41"/>
  <c r="O26" i="41" s="1"/>
  <c r="L26" i="41"/>
  <c r="M25" i="41"/>
  <c r="O25" i="41" s="1"/>
  <c r="L25" i="41"/>
  <c r="M24" i="41"/>
  <c r="O24" i="41" s="1"/>
  <c r="L24" i="41"/>
  <c r="M23" i="41"/>
  <c r="O23" i="41" s="1"/>
  <c r="L23" i="41"/>
  <c r="M22" i="41"/>
  <c r="O22" i="41" s="1"/>
  <c r="L22" i="41"/>
  <c r="M21" i="41"/>
  <c r="O21" i="41" s="1"/>
  <c r="L21" i="41"/>
  <c r="M20" i="41"/>
  <c r="O20" i="41" s="1"/>
  <c r="L20" i="41"/>
  <c r="M19" i="41"/>
  <c r="O19" i="41" s="1"/>
  <c r="L19" i="41"/>
  <c r="M18" i="41"/>
  <c r="O18" i="41" s="1"/>
  <c r="L18" i="41"/>
  <c r="M17" i="41"/>
  <c r="O17" i="41" s="1"/>
  <c r="L17" i="41"/>
  <c r="N16" i="41"/>
  <c r="F15" i="59" s="1"/>
  <c r="K16" i="41"/>
  <c r="J16" i="41"/>
  <c r="F14" i="59" s="1"/>
  <c r="I16" i="41"/>
  <c r="F13" i="59" s="1"/>
  <c r="H16" i="41"/>
  <c r="F12" i="59" s="1"/>
  <c r="G16" i="41"/>
  <c r="F11" i="59" s="1"/>
  <c r="F16" i="41"/>
  <c r="F10" i="59" s="1"/>
  <c r="E16" i="41"/>
  <c r="F9" i="59" s="1"/>
  <c r="D16" i="41"/>
  <c r="F7" i="59"/>
  <c r="M15" i="41"/>
  <c r="O15" i="41" s="1"/>
  <c r="L15" i="41"/>
  <c r="M14" i="41"/>
  <c r="O14" i="41" s="1"/>
  <c r="L14" i="41"/>
  <c r="N13" i="41"/>
  <c r="F15" i="56" s="1"/>
  <c r="K13" i="41"/>
  <c r="J13" i="41"/>
  <c r="F14" i="56" s="1"/>
  <c r="I13" i="41"/>
  <c r="F13" i="56" s="1"/>
  <c r="H13" i="41"/>
  <c r="F12" i="56" s="1"/>
  <c r="G13" i="41"/>
  <c r="F11" i="56" s="1"/>
  <c r="F13" i="41"/>
  <c r="F10" i="56" s="1"/>
  <c r="E13" i="41"/>
  <c r="F9" i="56" s="1"/>
  <c r="D13" i="41"/>
  <c r="M12" i="41"/>
  <c r="O12" i="41" s="1"/>
  <c r="L12" i="41"/>
  <c r="M11" i="41"/>
  <c r="O11" i="41" s="1"/>
  <c r="L11" i="41"/>
  <c r="M10" i="41"/>
  <c r="O10" i="41" s="1"/>
  <c r="L10" i="41"/>
  <c r="M9" i="41"/>
  <c r="O9" i="41" s="1"/>
  <c r="L9" i="41"/>
  <c r="M8" i="41"/>
  <c r="O8" i="41" s="1"/>
  <c r="L8" i="41"/>
  <c r="M7" i="41"/>
  <c r="O7" i="41" s="1"/>
  <c r="L7" i="41"/>
  <c r="N6" i="41"/>
  <c r="N81" i="41" s="1"/>
  <c r="K6" i="41"/>
  <c r="J6" i="41"/>
  <c r="J81" i="41" s="1"/>
  <c r="I6" i="41"/>
  <c r="H6" i="41"/>
  <c r="H81" i="41" s="1"/>
  <c r="G6" i="41"/>
  <c r="F6" i="41"/>
  <c r="F81" i="41" s="1"/>
  <c r="E6" i="41"/>
  <c r="D6" i="41"/>
  <c r="D81" i="41" s="1"/>
  <c r="D15" i="109"/>
  <c r="D14" i="109"/>
  <c r="D13" i="109"/>
  <c r="D12" i="109"/>
  <c r="D11" i="109"/>
  <c r="D10" i="109"/>
  <c r="D9" i="109"/>
  <c r="D7" i="109"/>
  <c r="D17" i="80"/>
  <c r="D9" i="80"/>
  <c r="D16" i="80"/>
  <c r="D15" i="80"/>
  <c r="D14" i="80"/>
  <c r="D13" i="80"/>
  <c r="D12" i="80"/>
  <c r="D11" i="80"/>
  <c r="D10" i="80"/>
  <c r="D8" i="80"/>
  <c r="D7" i="80" s="1"/>
  <c r="D15" i="59"/>
  <c r="D14" i="59"/>
  <c r="D13" i="59"/>
  <c r="D12" i="59"/>
  <c r="D11" i="59"/>
  <c r="D10" i="59"/>
  <c r="D9" i="59"/>
  <c r="D7" i="59"/>
  <c r="D15" i="56"/>
  <c r="D14" i="56"/>
  <c r="D13" i="56"/>
  <c r="D12" i="56"/>
  <c r="D10" i="56"/>
  <c r="D7" i="56"/>
  <c r="D7" i="1"/>
  <c r="C15" i="109"/>
  <c r="C14" i="109"/>
  <c r="C13" i="109"/>
  <c r="C12" i="109"/>
  <c r="C11" i="109"/>
  <c r="C10" i="109"/>
  <c r="C9" i="109"/>
  <c r="C17" i="80"/>
  <c r="C9" i="80"/>
  <c r="C16" i="80"/>
  <c r="C15" i="80"/>
  <c r="C14" i="80"/>
  <c r="C13" i="80"/>
  <c r="C12" i="80"/>
  <c r="C11" i="80"/>
  <c r="C15" i="59"/>
  <c r="C14" i="59"/>
  <c r="C13" i="59"/>
  <c r="C12" i="59"/>
  <c r="C11" i="59"/>
  <c r="C10" i="59"/>
  <c r="C9" i="59"/>
  <c r="C7" i="59"/>
  <c r="C14" i="56"/>
  <c r="C13" i="56"/>
  <c r="C12" i="56"/>
  <c r="C11" i="56"/>
  <c r="C10" i="56"/>
  <c r="C9" i="56"/>
  <c r="E81" i="41" l="1"/>
  <c r="G81" i="41"/>
  <c r="L81" i="41" s="1"/>
  <c r="I81" i="41"/>
  <c r="K81" i="41"/>
  <c r="L26" i="59"/>
  <c r="Q16" i="55"/>
  <c r="P16" i="55"/>
  <c r="N10" i="80"/>
  <c r="Q10" i="80" s="1"/>
  <c r="N7" i="1"/>
  <c r="H77" i="46"/>
  <c r="L21" i="56"/>
  <c r="H26" i="56"/>
  <c r="L26" i="56" s="1"/>
  <c r="C7" i="109"/>
  <c r="C8" i="109"/>
  <c r="C10" i="80"/>
  <c r="C8" i="80"/>
  <c r="C7" i="80" s="1"/>
  <c r="C8" i="59"/>
  <c r="C6" i="59"/>
  <c r="C16" i="59" s="1"/>
  <c r="C7" i="56"/>
  <c r="C8" i="56"/>
  <c r="C15" i="1"/>
  <c r="C8" i="1"/>
  <c r="C10" i="1"/>
  <c r="C12" i="1"/>
  <c r="C14" i="1"/>
  <c r="C7" i="1"/>
  <c r="C9" i="1"/>
  <c r="C11" i="1"/>
  <c r="C13" i="1"/>
  <c r="P17" i="80"/>
  <c r="N16" i="109"/>
  <c r="Q15" i="109"/>
  <c r="Q15" i="59"/>
  <c r="P16" i="119"/>
  <c r="P15" i="56"/>
  <c r="Q15" i="56"/>
  <c r="N15" i="1"/>
  <c r="N9" i="1"/>
  <c r="N11" i="1"/>
  <c r="N13" i="1"/>
  <c r="N8" i="1"/>
  <c r="N10" i="1"/>
  <c r="N12" i="1"/>
  <c r="N14" i="1"/>
  <c r="N7" i="56"/>
  <c r="P9" i="56"/>
  <c r="Q9" i="56"/>
  <c r="P11" i="56"/>
  <c r="Q11" i="56"/>
  <c r="P13" i="56"/>
  <c r="Q13" i="56"/>
  <c r="N8" i="56"/>
  <c r="P10" i="56"/>
  <c r="Q10" i="56"/>
  <c r="P12" i="56"/>
  <c r="Q12" i="56"/>
  <c r="P14" i="56"/>
  <c r="Q14" i="56"/>
  <c r="N8" i="59"/>
  <c r="P12" i="59"/>
  <c r="P10" i="59"/>
  <c r="N7" i="59"/>
  <c r="P14" i="59"/>
  <c r="Q11" i="59"/>
  <c r="Q9" i="59"/>
  <c r="N8" i="80"/>
  <c r="N7" i="80" s="1"/>
  <c r="P14" i="80"/>
  <c r="P12" i="80"/>
  <c r="P11" i="80"/>
  <c r="Q16" i="80"/>
  <c r="Q15" i="80"/>
  <c r="Q13" i="80"/>
  <c r="P9" i="80"/>
  <c r="Q9" i="80"/>
  <c r="D8" i="109"/>
  <c r="D6" i="109" s="1"/>
  <c r="D16" i="109" s="1"/>
  <c r="D6" i="80"/>
  <c r="D18" i="80" s="1"/>
  <c r="D8" i="59"/>
  <c r="D6" i="59" s="1"/>
  <c r="D16" i="59" s="1"/>
  <c r="D8" i="56"/>
  <c r="D6" i="56" s="1"/>
  <c r="D16" i="56" s="1"/>
  <c r="D15" i="1"/>
  <c r="D8" i="1"/>
  <c r="D9" i="1"/>
  <c r="D11" i="1"/>
  <c r="D13" i="1"/>
  <c r="D10" i="1"/>
  <c r="D12" i="1"/>
  <c r="D14" i="1"/>
  <c r="L36" i="43"/>
  <c r="M36" i="43"/>
  <c r="O36" i="43" s="1"/>
  <c r="J13" i="79"/>
  <c r="F15" i="1"/>
  <c r="L69" i="41"/>
  <c r="F8" i="109"/>
  <c r="M37" i="41"/>
  <c r="O37" i="41" s="1"/>
  <c r="F8" i="80"/>
  <c r="F7" i="80" s="1"/>
  <c r="L37" i="41"/>
  <c r="F10" i="80"/>
  <c r="L16" i="41"/>
  <c r="F8" i="59"/>
  <c r="F6" i="59" s="1"/>
  <c r="F16" i="59" s="1"/>
  <c r="M16" i="41"/>
  <c r="O16" i="41" s="1"/>
  <c r="M13" i="41"/>
  <c r="O13" i="41" s="1"/>
  <c r="F7" i="56"/>
  <c r="L13" i="41"/>
  <c r="F8" i="56"/>
  <c r="M6" i="41"/>
  <c r="O6" i="41" s="1"/>
  <c r="F8" i="1"/>
  <c r="F10" i="1"/>
  <c r="F12" i="1"/>
  <c r="F14" i="1"/>
  <c r="F7" i="1"/>
  <c r="F9" i="1"/>
  <c r="F11" i="1"/>
  <c r="F13" i="1"/>
  <c r="N16" i="96"/>
  <c r="Q6" i="96"/>
  <c r="P6" i="96"/>
  <c r="N16" i="89"/>
  <c r="Q6" i="89"/>
  <c r="P6" i="89"/>
  <c r="P6" i="82"/>
  <c r="Q6" i="81"/>
  <c r="P16" i="81"/>
  <c r="P6" i="81"/>
  <c r="P16" i="64"/>
  <c r="P6" i="58"/>
  <c r="P6" i="53"/>
  <c r="L6" i="41"/>
  <c r="P10" i="80" l="1"/>
  <c r="C6" i="80"/>
  <c r="C18" i="80" s="1"/>
  <c r="C6" i="109"/>
  <c r="C16" i="109" s="1"/>
  <c r="C6" i="56"/>
  <c r="C16" i="56" s="1"/>
  <c r="P16" i="109"/>
  <c r="Q16" i="109"/>
  <c r="P8" i="56"/>
  <c r="Q8" i="56"/>
  <c r="P7" i="56"/>
  <c r="Q7" i="56"/>
  <c r="N6" i="56"/>
  <c r="P7" i="59"/>
  <c r="N6" i="59"/>
  <c r="Q7" i="59"/>
  <c r="Q8" i="59"/>
  <c r="P8" i="59"/>
  <c r="P8" i="80"/>
  <c r="Q8" i="80"/>
  <c r="N6" i="80"/>
  <c r="P7" i="80"/>
  <c r="Q7" i="80"/>
  <c r="J6" i="79"/>
  <c r="Q13" i="79"/>
  <c r="L35" i="43"/>
  <c r="J13" i="78"/>
  <c r="M35" i="43"/>
  <c r="O35" i="43" s="1"/>
  <c r="F6" i="80"/>
  <c r="F18" i="80" s="1"/>
  <c r="F6" i="56"/>
  <c r="F16" i="56" s="1"/>
  <c r="Q16" i="96"/>
  <c r="P16" i="96"/>
  <c r="Q16" i="89"/>
  <c r="P16" i="89"/>
  <c r="Q9" i="1"/>
  <c r="L25" i="1"/>
  <c r="L24" i="1"/>
  <c r="L23" i="1"/>
  <c r="L22" i="1"/>
  <c r="D26" i="1"/>
  <c r="P12" i="1"/>
  <c r="Q7" i="1"/>
  <c r="L6" i="1"/>
  <c r="L16" i="1" s="1"/>
  <c r="N6" i="1"/>
  <c r="N16" i="1" s="1"/>
  <c r="Q15" i="1"/>
  <c r="Q14" i="1"/>
  <c r="Q13" i="1"/>
  <c r="Q12" i="1"/>
  <c r="Q11" i="1"/>
  <c r="Q10" i="1"/>
  <c r="Q8" i="1"/>
  <c r="P15" i="1"/>
  <c r="P14" i="1"/>
  <c r="P13" i="1"/>
  <c r="P11" i="1"/>
  <c r="P10" i="1"/>
  <c r="P9" i="1"/>
  <c r="P8" i="1"/>
  <c r="H6" i="1"/>
  <c r="H16" i="1" s="1"/>
  <c r="F6" i="1"/>
  <c r="F16" i="1" s="1"/>
  <c r="D6" i="1"/>
  <c r="D16" i="1" s="1"/>
  <c r="N16" i="56" l="1"/>
  <c r="P6" i="56"/>
  <c r="Q6" i="56"/>
  <c r="N16" i="59"/>
  <c r="P16" i="59" s="1"/>
  <c r="P6" i="59"/>
  <c r="N18" i="80"/>
  <c r="Q6" i="80"/>
  <c r="P6" i="80"/>
  <c r="J6" i="78"/>
  <c r="Q13" i="78"/>
  <c r="L34" i="43"/>
  <c r="M34" i="43"/>
  <c r="O34" i="43" s="1"/>
  <c r="J13" i="77"/>
  <c r="J16" i="79"/>
  <c r="Q16" i="79" s="1"/>
  <c r="Q6" i="79"/>
  <c r="P16" i="1"/>
  <c r="P7" i="1"/>
  <c r="C6" i="1"/>
  <c r="C16" i="1" s="1"/>
  <c r="P6" i="1"/>
  <c r="J26" i="1"/>
  <c r="F26" i="1"/>
  <c r="J6" i="1"/>
  <c r="Q16" i="56" l="1"/>
  <c r="P16" i="56"/>
  <c r="Q18" i="80"/>
  <c r="P18" i="80"/>
  <c r="J16" i="78"/>
  <c r="Q16" i="78" s="1"/>
  <c r="Q6" i="78"/>
  <c r="J6" i="77"/>
  <c r="Q13" i="77"/>
  <c r="L33" i="43"/>
  <c r="M33" i="43"/>
  <c r="O33" i="43" s="1"/>
  <c r="J13" i="76"/>
  <c r="J16" i="1"/>
  <c r="Q16" i="1" s="1"/>
  <c r="Q6" i="1"/>
  <c r="L32" i="43" l="1"/>
  <c r="M32" i="43"/>
  <c r="O32" i="43" s="1"/>
  <c r="J13" i="75"/>
  <c r="J16" i="77"/>
  <c r="Q16" i="77" s="1"/>
  <c r="Q6" i="77"/>
  <c r="J6" i="76"/>
  <c r="Q13" i="76"/>
  <c r="L21" i="1"/>
  <c r="H26" i="1"/>
  <c r="L26" i="1" s="1"/>
  <c r="F7" i="111"/>
  <c r="F6" i="111"/>
  <c r="F16" i="111" s="1"/>
  <c r="M70" i="41"/>
  <c r="O70" i="41" s="1"/>
  <c r="F7" i="110"/>
  <c r="F6" i="110" s="1"/>
  <c r="F16" i="110" s="1"/>
  <c r="M72" i="41"/>
  <c r="O72" i="41" s="1"/>
  <c r="M74" i="41"/>
  <c r="O74" i="41" s="1"/>
  <c r="F7" i="115"/>
  <c r="F6" i="115" s="1"/>
  <c r="F16" i="115" s="1"/>
  <c r="F7" i="114"/>
  <c r="F6" i="114" s="1"/>
  <c r="F16" i="114" s="1"/>
  <c r="M71" i="41"/>
  <c r="O71" i="41" s="1"/>
  <c r="F7" i="113"/>
  <c r="F6" i="113" s="1"/>
  <c r="F16" i="113" s="1"/>
  <c r="M73" i="41"/>
  <c r="O73" i="41" s="1"/>
  <c r="M75" i="41"/>
  <c r="O75" i="41" s="1"/>
  <c r="F7" i="112"/>
  <c r="F6" i="112" s="1"/>
  <c r="F16" i="112" s="1"/>
  <c r="C81" i="41"/>
  <c r="M81" i="41" s="1"/>
  <c r="O81" i="41" s="1"/>
  <c r="F7" i="109"/>
  <c r="F6" i="109" s="1"/>
  <c r="F16" i="109" s="1"/>
  <c r="M69" i="41"/>
  <c r="O69" i="41" s="1"/>
  <c r="J16" i="76" l="1"/>
  <c r="Q16" i="76" s="1"/>
  <c r="Q6" i="76"/>
  <c r="J6" i="75"/>
  <c r="Q13" i="75"/>
  <c r="L31" i="43"/>
  <c r="J13" i="74"/>
  <c r="M31" i="43"/>
  <c r="O31" i="43" s="1"/>
  <c r="J6" i="74" l="1"/>
  <c r="Q13" i="74"/>
  <c r="L30" i="43"/>
  <c r="J13" i="73"/>
  <c r="M30" i="43"/>
  <c r="O30" i="43" s="1"/>
  <c r="J16" i="75"/>
  <c r="Q16" i="75" s="1"/>
  <c r="Q6" i="75"/>
  <c r="L29" i="43" l="1"/>
  <c r="J13" i="72"/>
  <c r="M29" i="43"/>
  <c r="O29" i="43" s="1"/>
  <c r="J16" i="74"/>
  <c r="Q16" i="74" s="1"/>
  <c r="Q6" i="74"/>
  <c r="J6" i="73"/>
  <c r="Q13" i="73"/>
  <c r="J16" i="73" l="1"/>
  <c r="Q16" i="73" s="1"/>
  <c r="Q6" i="73"/>
  <c r="Q13" i="72"/>
  <c r="J6" i="72"/>
  <c r="L28" i="43"/>
  <c r="M28" i="43"/>
  <c r="O28" i="43" s="1"/>
  <c r="J13" i="71"/>
  <c r="J6" i="71" l="1"/>
  <c r="Q13" i="71"/>
  <c r="L27" i="43"/>
  <c r="M27" i="43"/>
  <c r="O27" i="43" s="1"/>
  <c r="J13" i="70"/>
  <c r="J16" i="72"/>
  <c r="Q16" i="72" s="1"/>
  <c r="Q6" i="72"/>
  <c r="L26" i="43" l="1"/>
  <c r="J13" i="69"/>
  <c r="M26" i="43"/>
  <c r="O26" i="43" s="1"/>
  <c r="J16" i="71"/>
  <c r="Q16" i="71" s="1"/>
  <c r="Q6" i="71"/>
  <c r="Q13" i="70"/>
  <c r="J6" i="70"/>
  <c r="L25" i="43" l="1"/>
  <c r="J13" i="68"/>
  <c r="M25" i="43"/>
  <c r="O25" i="43" s="1"/>
  <c r="J16" i="70"/>
  <c r="Q16" i="70" s="1"/>
  <c r="Q6" i="70"/>
  <c r="J6" i="69"/>
  <c r="Q13" i="69"/>
  <c r="J6" i="68" l="1"/>
  <c r="Q13" i="68"/>
  <c r="L24" i="43"/>
  <c r="J13" i="67"/>
  <c r="M24" i="43"/>
  <c r="O24" i="43" s="1"/>
  <c r="J16" i="69"/>
  <c r="Q16" i="69" s="1"/>
  <c r="Q6" i="69"/>
  <c r="L23" i="43" l="1"/>
  <c r="M23" i="43"/>
  <c r="O23" i="43" s="1"/>
  <c r="J13" i="66"/>
  <c r="J16" i="68"/>
  <c r="Q16" i="68" s="1"/>
  <c r="Q6" i="68"/>
  <c r="J6" i="67"/>
  <c r="Q13" i="67"/>
  <c r="J16" i="67" l="1"/>
  <c r="Q16" i="67" s="1"/>
  <c r="Q6" i="67"/>
  <c r="L22" i="43"/>
  <c r="M22" i="43"/>
  <c r="O22" i="43" s="1"/>
  <c r="J13" i="65"/>
  <c r="J6" i="66"/>
  <c r="Q13" i="66"/>
  <c r="J16" i="66" l="1"/>
  <c r="Q16" i="66" s="1"/>
  <c r="Q6" i="66"/>
  <c r="J6" i="65"/>
  <c r="Q13" i="65"/>
  <c r="L21" i="43"/>
  <c r="J13" i="64"/>
  <c r="M21" i="43"/>
  <c r="O21" i="43" s="1"/>
  <c r="Q13" i="64" l="1"/>
  <c r="J6" i="64"/>
  <c r="L20" i="43"/>
  <c r="M20" i="43"/>
  <c r="O20" i="43" s="1"/>
  <c r="J13" i="63"/>
  <c r="J16" i="65"/>
  <c r="Q16" i="65" s="1"/>
  <c r="Q6" i="65"/>
  <c r="J6" i="63" l="1"/>
  <c r="Q13" i="63"/>
  <c r="L19" i="43"/>
  <c r="M19" i="43"/>
  <c r="O19" i="43" s="1"/>
  <c r="J13" i="62"/>
  <c r="J16" i="64"/>
  <c r="Q16" i="64" s="1"/>
  <c r="Q6" i="64"/>
  <c r="L18" i="43" l="1"/>
  <c r="M18" i="43"/>
  <c r="O18" i="43" s="1"/>
  <c r="J13" i="61"/>
  <c r="J16" i="63"/>
  <c r="Q16" i="63" s="1"/>
  <c r="Q6" i="63"/>
  <c r="J6" i="62"/>
  <c r="Q13" i="62"/>
  <c r="J16" i="62" l="1"/>
  <c r="Q16" i="62" s="1"/>
  <c r="Q6" i="62"/>
  <c r="J6" i="61"/>
  <c r="Q13" i="61"/>
  <c r="L17" i="43"/>
  <c r="I16" i="43"/>
  <c r="M17" i="43"/>
  <c r="O17" i="43" s="1"/>
  <c r="J13" i="60"/>
  <c r="J16" i="61" l="1"/>
  <c r="Q16" i="61" s="1"/>
  <c r="Q6" i="61"/>
  <c r="J6" i="60"/>
  <c r="Q13" i="60"/>
  <c r="J13" i="59"/>
  <c r="I81" i="43"/>
  <c r="L16" i="43"/>
  <c r="M16" i="43"/>
  <c r="O16" i="43" s="1"/>
  <c r="J6" i="59" l="1"/>
  <c r="Q13" i="59"/>
  <c r="J16" i="60"/>
  <c r="Q16" i="60" s="1"/>
  <c r="Q6" i="60"/>
  <c r="L81" i="43"/>
  <c r="M81" i="43"/>
  <c r="O81" i="43" s="1"/>
  <c r="J16" i="59" l="1"/>
  <c r="Q16" i="59" s="1"/>
  <c r="Q6" i="59"/>
</calcChain>
</file>

<file path=xl/sharedStrings.xml><?xml version="1.0" encoding="utf-8"?>
<sst xmlns="http://schemas.openxmlformats.org/spreadsheetml/2006/main" count="9416" uniqueCount="300">
  <si>
    <t>النفقــــــــــــــــــــــــــــــــــــات</t>
  </si>
  <si>
    <t>ت</t>
  </si>
  <si>
    <t>المفردات</t>
  </si>
  <si>
    <t>النفقات الفعلية</t>
  </si>
  <si>
    <t>التخصيصات</t>
  </si>
  <si>
    <t>تخصيصات عام / 2011</t>
  </si>
  <si>
    <t>تقديرات عام / 2012</t>
  </si>
  <si>
    <t>نسبة النمو %</t>
  </si>
  <si>
    <t xml:space="preserve"> لسنة/2009</t>
  </si>
  <si>
    <t>المعدلة لعام /2010</t>
  </si>
  <si>
    <t>الاولية لعام /2010</t>
  </si>
  <si>
    <t>المصدقة</t>
  </si>
  <si>
    <t>المنقحة</t>
  </si>
  <si>
    <t>المتفق عليها</t>
  </si>
  <si>
    <t>المقترحة</t>
  </si>
  <si>
    <t>(1)</t>
  </si>
  <si>
    <t>(2)</t>
  </si>
  <si>
    <t>( 3 )</t>
  </si>
  <si>
    <t>( 4 )</t>
  </si>
  <si>
    <t>( 5 )</t>
  </si>
  <si>
    <t>(6)</t>
  </si>
  <si>
    <t>(7)</t>
  </si>
  <si>
    <t>7/4</t>
  </si>
  <si>
    <t>7/5</t>
  </si>
  <si>
    <t>1-</t>
  </si>
  <si>
    <t>مجمـــــــوع النفقـــــات التشغيليــــة</t>
  </si>
  <si>
    <t>أ- تعويضـــات الموظفيــــــن</t>
  </si>
  <si>
    <t>ب- الســلـع والخدمــــــــــــات</t>
  </si>
  <si>
    <t>جـ - الفـوائــــــــــــــــــــــــــــد</t>
  </si>
  <si>
    <t>د - الاعـــانــــــــــــــــــــــــــات</t>
  </si>
  <si>
    <t>هـ - المنــــــــــــــــــــــــــــــــح</t>
  </si>
  <si>
    <t>و - المنـــــــافع الاجتماعيــــــــة</t>
  </si>
  <si>
    <t>ز - المصروفات الاخــــــــرى</t>
  </si>
  <si>
    <t>ح - الموجودات غير المالية</t>
  </si>
  <si>
    <t>2-</t>
  </si>
  <si>
    <t>المشاريـع الرأسمالية (الاستثمارية)</t>
  </si>
  <si>
    <t>3-</t>
  </si>
  <si>
    <t>الاجمـــــــــــــــالي ( 1+ 2 )</t>
  </si>
  <si>
    <t>الايــــــــــــــــــــــــــــرادات</t>
  </si>
  <si>
    <t>فعلي</t>
  </si>
  <si>
    <t>مخطط</t>
  </si>
  <si>
    <t>لسنة/2009</t>
  </si>
  <si>
    <t>عام/2010</t>
  </si>
  <si>
    <t>عام/2011</t>
  </si>
  <si>
    <t>عام / 2012</t>
  </si>
  <si>
    <t xml:space="preserve">( 1 ) </t>
  </si>
  <si>
    <t>( 2 )</t>
  </si>
  <si>
    <t>(4)</t>
  </si>
  <si>
    <t>4/3</t>
  </si>
  <si>
    <t xml:space="preserve"> الضـــرائـــــــــــــــــــــــــــــب</t>
  </si>
  <si>
    <t xml:space="preserve"> المسـاهمــــات الاجتماعيــة</t>
  </si>
  <si>
    <t xml:space="preserve"> المــــنــــــــــــــــــح</t>
  </si>
  <si>
    <t xml:space="preserve"> 4-</t>
  </si>
  <si>
    <t>الايرادات الاخرى بضمنها مبيعـــات النفــــط</t>
  </si>
  <si>
    <t xml:space="preserve"> 5-</t>
  </si>
  <si>
    <t xml:space="preserve"> بيــــع الموجــودات غيــر الماليــــة</t>
  </si>
  <si>
    <t>الاجمــــــــــــــــــــــــالي ( 1+2+.................+5)</t>
  </si>
  <si>
    <t>الملاكـــــــــــــــــــــــــــــــات</t>
  </si>
  <si>
    <t>عليا أ</t>
  </si>
  <si>
    <t>عليا ب</t>
  </si>
  <si>
    <t>الاولى</t>
  </si>
  <si>
    <t>الثانية</t>
  </si>
  <si>
    <t>الثالثة</t>
  </si>
  <si>
    <t>الرابعة</t>
  </si>
  <si>
    <t>الخامسة</t>
  </si>
  <si>
    <t>السادسة</t>
  </si>
  <si>
    <t>السابعة</t>
  </si>
  <si>
    <t>الثامنة</t>
  </si>
  <si>
    <t>التاسعة</t>
  </si>
  <si>
    <t>العاشرة</t>
  </si>
  <si>
    <t>المجموع</t>
  </si>
  <si>
    <t>الوزارة:- اجمالي مجلس النواب</t>
  </si>
  <si>
    <t>العـــدد                          الدرجات الوظيفية المصدقة لسنة/2010</t>
  </si>
  <si>
    <t>العـــدد                             الدرجات الوظيفية المصدقة لسنة/2011</t>
  </si>
  <si>
    <t>العـــدد                            الدرجات الوظيفية المقترحة لسنة/2012</t>
  </si>
  <si>
    <t>الوزارة:-  مجلس النواب</t>
  </si>
  <si>
    <t>( مليون دينار )</t>
  </si>
  <si>
    <t xml:space="preserve">  الوزارة               الحسابات الرئيسية</t>
  </si>
  <si>
    <t>تعويضات</t>
  </si>
  <si>
    <t>السلع</t>
  </si>
  <si>
    <t>الفوائد</t>
  </si>
  <si>
    <t>الاعانات</t>
  </si>
  <si>
    <t>المنح</t>
  </si>
  <si>
    <t>منافع</t>
  </si>
  <si>
    <t>المصروفات</t>
  </si>
  <si>
    <t>الموجودات</t>
  </si>
  <si>
    <t>الرواتب</t>
  </si>
  <si>
    <t>المجموع عدا</t>
  </si>
  <si>
    <t>مجموع النفقات</t>
  </si>
  <si>
    <t>المشاريع واعادة</t>
  </si>
  <si>
    <t>اجمالي الموازنة</t>
  </si>
  <si>
    <t>الموظفين</t>
  </si>
  <si>
    <t>والخدمات</t>
  </si>
  <si>
    <t>اجتماعية</t>
  </si>
  <si>
    <t>الاخرى</t>
  </si>
  <si>
    <t>غير المالية</t>
  </si>
  <si>
    <t>التقاعدية</t>
  </si>
  <si>
    <t>تعويضات الموظفين</t>
  </si>
  <si>
    <t>التشغيلية</t>
  </si>
  <si>
    <t>الاعمار</t>
  </si>
  <si>
    <t>مجلس النواب ( اجمالي )</t>
  </si>
  <si>
    <t>ا- مجلس النواب</t>
  </si>
  <si>
    <t>ب- الهيئة الوطنية للمسائلة والعدالة</t>
  </si>
  <si>
    <t>ج - هيئة دعاوي الملكية</t>
  </si>
  <si>
    <t>د - مكتب المفتش العام لهيئة دعاوي الملكية</t>
  </si>
  <si>
    <t>هـ- ديوان الرقابة المالية</t>
  </si>
  <si>
    <t>و- هيئة النزاهة العامة</t>
  </si>
  <si>
    <t>رئاسة الجمهورية</t>
  </si>
  <si>
    <t>أ- رئاسة الجمهورية</t>
  </si>
  <si>
    <t>مجلس الوزراء ( اجمالي )</t>
  </si>
  <si>
    <t>أ- امانة مجلس الوزراء</t>
  </si>
  <si>
    <t>ب- رئاسة مجلس الوزراء</t>
  </si>
  <si>
    <t>ج- مجلس الامن الوطني</t>
  </si>
  <si>
    <t>د - الهيئة العراقية للسيطرة على المصادر المشعة</t>
  </si>
  <si>
    <t>هـ- ديوان الوقف الشيعي</t>
  </si>
  <si>
    <t>ز- ديوان الوقف السني</t>
  </si>
  <si>
    <t>ك- مكتب القائد العام للقوات المسلحة</t>
  </si>
  <si>
    <t>ل- جهاز المخابرات الوطني العراقي</t>
  </si>
  <si>
    <t>ن- مديرية نزع السلاح ودمج المليشيات</t>
  </si>
  <si>
    <t>س- الهيئة الوطنية للأستثمار</t>
  </si>
  <si>
    <t>ع-كلية الامام الاعظم</t>
  </si>
  <si>
    <t>ف- كلية الامام الكاظم</t>
  </si>
  <si>
    <t>ص-مؤسسة الشهداء</t>
  </si>
  <si>
    <t>الخارجية</t>
  </si>
  <si>
    <t>الماليـــــــة ( اجمالي )</t>
  </si>
  <si>
    <t>أ- دوائر وزارة المالية</t>
  </si>
  <si>
    <t>ب- النشاط العام للدولة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</si>
  <si>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</si>
  <si>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</si>
  <si>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</si>
  <si>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</si>
  <si>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</si>
  <si>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</si>
  <si>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</si>
  <si>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</si>
  <si>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</si>
  <si>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</si>
  <si>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البلديات والاشغال العامة</t>
  </si>
  <si>
    <t>الاعمار والاسكان</t>
  </si>
  <si>
    <t>الزراعة</t>
  </si>
  <si>
    <t>الموارد المائية</t>
  </si>
  <si>
    <t>النفط</t>
  </si>
  <si>
    <t>التخطيط والتعاون الانمائي</t>
  </si>
  <si>
    <t>الصناعة والمعادن</t>
  </si>
  <si>
    <t>التعليم العالي والبحث العلمي</t>
  </si>
  <si>
    <t>الكهرباء</t>
  </si>
  <si>
    <t>العلوم والتكنولوجيا</t>
  </si>
  <si>
    <t>الاتصالات</t>
  </si>
  <si>
    <t>البيئة</t>
  </si>
  <si>
    <t>المهجرين والمهاجرين</t>
  </si>
  <si>
    <t>حقوق الانسان</t>
  </si>
  <si>
    <t>اقليم كردستان</t>
  </si>
  <si>
    <t>الدوائر غير المرتبطة بوزارة ( اجمالي)</t>
  </si>
  <si>
    <t>أ- المجالس المحلية في المحافظات</t>
  </si>
  <si>
    <t>ب- الادارات العامة والمحلية في المحافظات</t>
  </si>
  <si>
    <t>ج- هيئات الاستثمار في المحافظات</t>
  </si>
  <si>
    <t>د- هيئة الاوراق المالية</t>
  </si>
  <si>
    <t>هـ- المفوضية العليا المستقلة للانتخابات</t>
  </si>
  <si>
    <t>و - المحكمة الجنائية العراقية</t>
  </si>
  <si>
    <t>مجلس القضاء الاعلى</t>
  </si>
  <si>
    <t>المجمــــــــــوع العـــــــــــــــــــام</t>
  </si>
  <si>
    <t>ح- مكتب المفتش العام  لديوان الوقف السني</t>
  </si>
  <si>
    <t>م- مكتب المفتش العام لجهاز المخابرات الوطني العراقي</t>
  </si>
  <si>
    <t>ض- مكتب المفتش العام لمؤسسة الشهداء</t>
  </si>
  <si>
    <t xml:space="preserve">التخطيط </t>
  </si>
  <si>
    <t>تقديـــــرات الايـــــرادات الفعلية لسنـــــــــة / 2009</t>
  </si>
  <si>
    <t>الضرائب</t>
  </si>
  <si>
    <t xml:space="preserve">المساهمات </t>
  </si>
  <si>
    <t>الايرادات الاخرى بضمنها</t>
  </si>
  <si>
    <t>بيع الموجودات</t>
  </si>
  <si>
    <t>الاجتماعية</t>
  </si>
  <si>
    <t>مبيعات النفط</t>
  </si>
  <si>
    <t xml:space="preserve">ج - هيئة دعاوي الملكية </t>
  </si>
  <si>
    <t xml:space="preserve">مكتب المفتش العام لهيئة دعاوي الملكية </t>
  </si>
  <si>
    <t>د- ديوان الرقابة المالية</t>
  </si>
  <si>
    <t>ه- هيئة النزاهة العامة</t>
  </si>
  <si>
    <t>ب - المجمع العلمي العراقي</t>
  </si>
  <si>
    <t xml:space="preserve">مكتب المفتش العام للوقف الشيعي </t>
  </si>
  <si>
    <t>و- ديوان الوقف السني</t>
  </si>
  <si>
    <t xml:space="preserve">ز-مكتب المفتش العام للوقف السني </t>
  </si>
  <si>
    <t>ح- ديوان المسيحيين والطوائف الاخرى</t>
  </si>
  <si>
    <t xml:space="preserve">ط-مكتب المفتش العام للطوائف الاخرى </t>
  </si>
  <si>
    <t>ي- مكتب القائد العام للقوات المسلحة</t>
  </si>
  <si>
    <t>ك- جهاز المخابرات الوطني العراقي</t>
  </si>
  <si>
    <t>ل -مكتب المفتش العام لجهاز المخابرات الوطني</t>
  </si>
  <si>
    <t>م- مديرية نزع السلاح ودمج المليشيات</t>
  </si>
  <si>
    <t>ن- الهيئة الوطنية للأستثمار</t>
  </si>
  <si>
    <t>س- كلية الامام الاعظم</t>
  </si>
  <si>
    <t>ع-كلية الامام الكاظم</t>
  </si>
  <si>
    <t>ف- مؤسسة الشهداء</t>
  </si>
  <si>
    <t>ص-مكتب المفتش العام لمؤسسة الشهداء</t>
  </si>
  <si>
    <t>و- المحكمة الجنائية العراقية</t>
  </si>
  <si>
    <t>تقديـــــرات الايـــــرادات المخططة لسنـــــــــة / 2011</t>
  </si>
  <si>
    <t>الوزارة:-  الهيئة الوطنية للمسائلة والعدالة</t>
  </si>
  <si>
    <t>الوزارة:- هيئة دعاوي الملكية</t>
  </si>
  <si>
    <t>الوزارة:- مكتب المفتش العام لهيئة دعاوي الملكية</t>
  </si>
  <si>
    <t>الوزارة:- ديوان الرقابة المالية</t>
  </si>
  <si>
    <t>الوزارة:- هيئة النزاهة العامة</t>
  </si>
  <si>
    <t>الوزارة:- رئاسة الجمهورية ( الاجمالي)</t>
  </si>
  <si>
    <t xml:space="preserve">الوزارة:- رئاسة الجمهورية </t>
  </si>
  <si>
    <t>الوزارة:- المجمع العلمي</t>
  </si>
  <si>
    <t xml:space="preserve">الوزارة:-مجلس الوزراء ( الاجمالي) </t>
  </si>
  <si>
    <t xml:space="preserve">الوزارة:- امانة مجلس الوزراء </t>
  </si>
  <si>
    <t xml:space="preserve">الوزارة:- رئاسة مجلس الوزراء </t>
  </si>
  <si>
    <t>الوزارة:- مجلس الامن الوطني</t>
  </si>
  <si>
    <t>الوزارة:- الهيئة العراقية للسيطرة على المصادر المشعة</t>
  </si>
  <si>
    <t>الوزارة:- ديوان الوقف الشيعي</t>
  </si>
  <si>
    <t>الوزارة:- مكتب المفتش العام لديوان الوقف الشيعي</t>
  </si>
  <si>
    <t>الوزارة:- ديوان الوقف السني</t>
  </si>
  <si>
    <t>الوزارة:- مكتب المفتش العام لديوان الوقف السني</t>
  </si>
  <si>
    <t>الوزارة:- ديوان اوقاف المسيحيين والديانات الاخرى</t>
  </si>
  <si>
    <t>الوزارة:- مكتب المفتش العام لديوان اوقاف المسيحيين والديانات الاخرى</t>
  </si>
  <si>
    <t>الوزارة:- مكتب القائد العام للقوات المسلحة</t>
  </si>
  <si>
    <t>الوزارة:-جهاز المخابرات الوطني العراقي</t>
  </si>
  <si>
    <t>الوزارة: - مكتب المفتش العام لجهاز المخابرات الوطني العراقي</t>
  </si>
  <si>
    <t>الوزارة: -الهيئة الوطنية للأستثمار</t>
  </si>
  <si>
    <t>الوزارة: -مديرية نزع السلاح ودمج المليشيات</t>
  </si>
  <si>
    <t>الوزارة: -كلية الامام الاعظم</t>
  </si>
  <si>
    <t>الوزارة: -كلية الامام الكــــاظـــــم</t>
  </si>
  <si>
    <t>الوزارة: -مؤسسة الشهداء</t>
  </si>
  <si>
    <t>الوزارة: - مكتب المفتش العام لمؤسسة الشهداء</t>
  </si>
  <si>
    <t>الوزارة: - الخارجيــــــــــــــة</t>
  </si>
  <si>
    <t>ـــ الرواتب والاجور</t>
  </si>
  <si>
    <t>ـــ الرواتب والمكافآت التقاعدية</t>
  </si>
  <si>
    <t>الوزارة: - دوائر وزارة المالية</t>
  </si>
  <si>
    <t>الوزارة: - النشاط العام</t>
  </si>
  <si>
    <t>الوزارة: -وزارة المالية ( الاجمالي )</t>
  </si>
  <si>
    <t>الوزارة: - الداخليــــــــــــــة</t>
  </si>
  <si>
    <t>الوزارة: - العمل والشؤون الاجتماعية</t>
  </si>
  <si>
    <t>الوزارة: - الصحــــــــــــــة</t>
  </si>
  <si>
    <t>الوزارة: - الدفــــــــــــــاع</t>
  </si>
  <si>
    <t>الوزارة: - العـــــــــــــــــــدل</t>
  </si>
  <si>
    <t>الوزارة: - التربيــــــــــــــــــة</t>
  </si>
  <si>
    <t>الوزارة: - الشباب والرياضة</t>
  </si>
  <si>
    <t>الوزارة: - التجـــــــــــــــــارة</t>
  </si>
  <si>
    <t>الوزارة: -الثقـــافـــــــــــــــة</t>
  </si>
  <si>
    <t>الوزارة: -النقـــــــــــــــــــــــــــل</t>
  </si>
  <si>
    <t>الوزارة: -البلديات والاشغال العامة</t>
  </si>
  <si>
    <t>الوزارة: -الاعمار والاسكان</t>
  </si>
  <si>
    <t>الوزارة: -الزراعـــــــــــــــــــــة</t>
  </si>
  <si>
    <t>الوزارة: -الموارد المائية</t>
  </si>
  <si>
    <t>الوزارة: -النفـــــــــــــــــط</t>
  </si>
  <si>
    <t>الوزارة: -التخطيط</t>
  </si>
  <si>
    <t>الوزارة: -الصناعة والمعادن</t>
  </si>
  <si>
    <t>الوزارة: -التعليم العالي والبحث العلمي</t>
  </si>
  <si>
    <t>الوزارة: -الكهربــــــــــــــاء</t>
  </si>
  <si>
    <t>الوزارة: -العلوم والتكنلوجيا</t>
  </si>
  <si>
    <t>الوزارة: -الاتصالات</t>
  </si>
  <si>
    <t>الوزارة: -البيئــــــــــــــــــة</t>
  </si>
  <si>
    <t>الوزارة: -المهجريـــــــــن والمهاجريـــــــــن</t>
  </si>
  <si>
    <t>الوزارة: -حقوق الانسان</t>
  </si>
  <si>
    <t>الوزارة: -اقليم كردستان</t>
  </si>
  <si>
    <t>الوزارة: -الدوائر غير المرتبطة بوزارة ( الاجمالي)</t>
  </si>
  <si>
    <t>الوزارة: -المجالس المحلية في المحافظات</t>
  </si>
  <si>
    <t>الوزارة: -الادارات العامة والمحلية في المحافظات</t>
  </si>
  <si>
    <t>الوزارة: -هيئات الاستثمار في المحافظات</t>
  </si>
  <si>
    <t>الوزارة: -هيئة الاوراق المالية</t>
  </si>
  <si>
    <t>الوزارة: -المفوضية العليا المستقلة للأنتخابات</t>
  </si>
  <si>
    <t>الوزارة: -المحكمة الجنائية العراقية</t>
  </si>
  <si>
    <t>ز- مكتب مفتش امانة بغداد</t>
  </si>
  <si>
    <t>ح- مكتب مفتش مؤسسة السجناء</t>
  </si>
  <si>
    <t>الوزارة: -مجلس القضاء الاعلى</t>
  </si>
  <si>
    <t>الوزارة: - مكتب مفتش امانة بغداد</t>
  </si>
  <si>
    <t>الوزارة: - مكتب مفتش مؤسسة السجناء</t>
  </si>
  <si>
    <t>الوزارة: - مكتب مفتش هيئة الحج والعمرة</t>
  </si>
  <si>
    <t>الوزارة                 الدرجة</t>
  </si>
  <si>
    <t>المالية</t>
  </si>
  <si>
    <t>الدوائر غير المرتبطة بوزارة ( اجمالي )</t>
  </si>
  <si>
    <t>تقديـــــرات الايـــــرادات الختامية لسنـــــــــة / 2010</t>
  </si>
  <si>
    <t>تقديرات الموازنــــة الاتحاديــــــة لجمهوريــــــة العـــــراق المصدق لسنـــــــــة / 2011</t>
  </si>
  <si>
    <t>تقديرات الموازنــــة الاتحاديــــــة لجمهوريــــــة العـــــراق المنقحـــــة لسنـــــــــة / 2011</t>
  </si>
  <si>
    <t>المصـــــاريــف الختامية  للموازنـــــة الاتحاديــــة لجمهوريــــــة العــــــراق لسنـــــــــة / 2009</t>
  </si>
  <si>
    <t>تقديرات الموازنــــة الاتحاديــــــة لجمهوريــــــة العـــــراق المتفق عليها لسنـــــــــة / 2012</t>
  </si>
  <si>
    <t>تقديرات الموازنــــة الاتحاديــــــة لجمهوريــــــة العـــــراق المقترح لسنـــــــــة / 2012</t>
  </si>
  <si>
    <t>تقديرات الموازنــــة الاتحاديــــــة لجمهوريــــــة العـــــراق المعدلة لسنـــــــــة / 2010</t>
  </si>
  <si>
    <t>ط - مكتب مفتش عام الهيئة العراقية العامة لخدمات البث والارسال</t>
  </si>
  <si>
    <t>ي- مكتب مفتش هيئة الحج والعمرة</t>
  </si>
  <si>
    <t>الوزارة: - مكتب مفتش عام الهيئة العراقية العامة لخدمات البث والارسال</t>
  </si>
  <si>
    <t>تقديـــــرات الايـــــرادات المخططة لسنـــــــــة / 2012</t>
  </si>
  <si>
    <t>أ- مجلس النواب</t>
  </si>
  <si>
    <t>ي- مكتب المفتش العام لديوان اوقاف المسيحيين والديانات الاخرى</t>
  </si>
  <si>
    <t xml:space="preserve">ب- المجمع العلمي </t>
  </si>
  <si>
    <t>مجلس الوزراء</t>
  </si>
  <si>
    <t>و-مكتب المفتش العام لديون الوقف الشيعي</t>
  </si>
  <si>
    <t>ط- ديوان اوقاف المسيحيين والديانات الاخرى</t>
  </si>
  <si>
    <t>ز- مكتب مفتش عام امانة بغداد</t>
  </si>
  <si>
    <t>ح- مكتب مفتش عام مؤسسة السجناء</t>
  </si>
  <si>
    <t>ي- مكتب مفتش عام هيئة الحج والعمرة</t>
  </si>
  <si>
    <t>ب- المجمع العلمي العراقي</t>
  </si>
  <si>
    <t>ط- ديوان المسيحيين والديانات الاخرى</t>
  </si>
  <si>
    <t>ي- مكتب المفتش العام المسيحيين والديانات الاخرى</t>
  </si>
  <si>
    <t>ض- مكتب المفتش لمؤسسة الشهداء</t>
  </si>
  <si>
    <t>ي - مكتب مفتش عام هيئة الحج والعمرة</t>
  </si>
  <si>
    <t>تقديرات النفقـــــــــات الفعليـــــــــــــة لسنـــــــــة / 2010</t>
  </si>
  <si>
    <t>و-مكتب المفتش العام لديوان الوقف الشيعي</t>
  </si>
  <si>
    <t>ح- مكتب المفتش العام لديوان الوقف السني</t>
  </si>
  <si>
    <t>14</t>
  </si>
  <si>
    <t>16</t>
  </si>
  <si>
    <t>17</t>
  </si>
  <si>
    <t>جدول (1 ) القوى العامله للوزارات والدوائر الممولة مركزياً لسنة/2012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</si>
</sst>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2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6"/>
      <name val="Times New Roman"/>
      <family val="1"/>
    </font>
    <font>
      <sz val="12"/>
      <name val="Arial"/>
    </font>
    <font>
      <b/>
      <sz val="14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</font>
    <font>
      <b/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</font>
    <font>
      <b/>
      <sz val="8"/>
      <name val="Arial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name val="Arial"/>
    </font>
    <font>
      <b/>
      <sz val="18"/>
      <name val="Times New Roman"/>
      <family val="1"/>
    </font>
    <font>
      <sz val="8"/>
      <name val="Times New Roman"/>
      <family val="1"/>
    </font>
    <font>
      <sz val="8"/>
      <name val="Arial"/>
    </font>
    <font>
      <sz val="9"/>
      <name val="Arial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79">
    <xf numFmtId="0" fontId="0" fillId="0" borderId="0" xfId="0"/>
    <xf numFmtId="0" fontId="1" fillId="0" borderId="0" xfId="1"/>
    <xf numFmtId="0" fontId="4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readingOrder="2"/>
    </xf>
    <xf numFmtId="0" fontId="6" fillId="2" borderId="6" xfId="1" applyFont="1" applyFill="1" applyBorder="1" applyAlignment="1">
      <alignment horizontal="right" readingOrder="2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 readingOrder="1"/>
    </xf>
    <xf numFmtId="0" fontId="9" fillId="0" borderId="1" xfId="1" applyFont="1" applyBorder="1" applyAlignment="1">
      <alignment horizontal="center"/>
    </xf>
    <xf numFmtId="0" fontId="6" fillId="0" borderId="5" xfId="1" applyFont="1" applyBorder="1"/>
    <xf numFmtId="0" fontId="9" fillId="0" borderId="2" xfId="1" applyFont="1" applyBorder="1" applyAlignment="1">
      <alignment horizontal="center"/>
    </xf>
    <xf numFmtId="0" fontId="6" fillId="0" borderId="1" xfId="1" applyFont="1" applyBorder="1"/>
    <xf numFmtId="0" fontId="6" fillId="2" borderId="5" xfId="1" applyFont="1" applyFill="1" applyBorder="1" applyAlignment="1">
      <alignment horizontal="right" readingOrder="2"/>
    </xf>
    <xf numFmtId="0" fontId="3" fillId="0" borderId="0" xfId="1" applyFont="1" applyAlignment="1"/>
    <xf numFmtId="0" fontId="11" fillId="0" borderId="5" xfId="1" applyFont="1" applyBorder="1" applyAlignment="1">
      <alignment horizontal="center" readingOrder="2"/>
    </xf>
    <xf numFmtId="0" fontId="13" fillId="2" borderId="1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readingOrder="2"/>
    </xf>
    <xf numFmtId="0" fontId="7" fillId="0" borderId="0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3" fillId="0" borderId="10" xfId="1" applyFont="1" applyFill="1" applyBorder="1"/>
    <xf numFmtId="0" fontId="13" fillId="0" borderId="7" xfId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/>
    </xf>
    <xf numFmtId="2" fontId="7" fillId="2" borderId="6" xfId="1" applyNumberFormat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readingOrder="2"/>
    </xf>
    <xf numFmtId="0" fontId="6" fillId="0" borderId="8" xfId="1" applyFont="1" applyBorder="1" applyAlignment="1" applyProtection="1">
      <alignment horizontal="center"/>
    </xf>
    <xf numFmtId="164" fontId="6" fillId="2" borderId="8" xfId="1" applyNumberFormat="1" applyFont="1" applyFill="1" applyBorder="1" applyAlignment="1" applyProtection="1">
      <alignment horizontal="center" readingOrder="2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164" fontId="15" fillId="2" borderId="5" xfId="0" applyNumberFormat="1" applyFont="1" applyFill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2" borderId="5" xfId="0" applyFont="1" applyFill="1" applyBorder="1"/>
    <xf numFmtId="0" fontId="16" fillId="0" borderId="5" xfId="0" applyFont="1" applyBorder="1"/>
    <xf numFmtId="164" fontId="15" fillId="0" borderId="5" xfId="0" applyNumberFormat="1" applyFont="1" applyFill="1" applyBorder="1" applyAlignment="1">
      <alignment horizontal="center"/>
    </xf>
    <xf numFmtId="0" fontId="17" fillId="0" borderId="15" xfId="0" applyFont="1" applyFill="1" applyBorder="1"/>
    <xf numFmtId="164" fontId="15" fillId="0" borderId="15" xfId="0" applyNumberFormat="1" applyFont="1" applyFill="1" applyBorder="1" applyAlignment="1">
      <alignment horizontal="center"/>
    </xf>
    <xf numFmtId="0" fontId="17" fillId="0" borderId="0" xfId="0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7" fillId="0" borderId="5" xfId="0" applyFont="1" applyFill="1" applyBorder="1"/>
    <xf numFmtId="0" fontId="16" fillId="0" borderId="5" xfId="0" applyFont="1" applyFill="1" applyBorder="1"/>
    <xf numFmtId="164" fontId="15" fillId="0" borderId="0" xfId="0" applyNumberFormat="1" applyFont="1"/>
    <xf numFmtId="0" fontId="19" fillId="0" borderId="0" xfId="0" applyFont="1" applyBorder="1" applyAlignment="1">
      <alignment horizontal="right" readingOrder="2"/>
    </xf>
    <xf numFmtId="0" fontId="15" fillId="0" borderId="0" xfId="0" applyFont="1" applyBorder="1" applyAlignment="1">
      <alignment horizontal="right" readingOrder="2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/>
    <xf numFmtId="0" fontId="16" fillId="2" borderId="5" xfId="0" applyFont="1" applyFill="1" applyBorder="1" applyAlignment="1">
      <alignment horizontal="center"/>
    </xf>
    <xf numFmtId="0" fontId="21" fillId="2" borderId="5" xfId="0" applyFont="1" applyFill="1" applyBorder="1"/>
    <xf numFmtId="164" fontId="19" fillId="2" borderId="5" xfId="0" applyNumberFormat="1" applyFont="1" applyFill="1" applyBorder="1" applyAlignment="1">
      <alignment horizontal="center"/>
    </xf>
    <xf numFmtId="0" fontId="21" fillId="0" borderId="5" xfId="0" applyFont="1" applyBorder="1"/>
    <xf numFmtId="164" fontId="19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/>
    <xf numFmtId="164" fontId="19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3" fillId="2" borderId="13" xfId="0" applyFont="1" applyFill="1" applyBorder="1" applyAlignment="1">
      <alignment horizontal="center"/>
    </xf>
    <xf numFmtId="164" fontId="19" fillId="2" borderId="8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164" fontId="17" fillId="0" borderId="8" xfId="0" applyNumberFormat="1" applyFont="1" applyFill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164" fontId="11" fillId="2" borderId="5" xfId="0" applyNumberFormat="1" applyFont="1" applyFill="1" applyBorder="1" applyAlignment="1">
      <alignment horizontal="center"/>
    </xf>
    <xf numFmtId="0" fontId="6" fillId="0" borderId="5" xfId="0" applyFont="1" applyBorder="1"/>
    <xf numFmtId="164" fontId="11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164" fontId="25" fillId="0" borderId="0" xfId="0" applyNumberFormat="1" applyFont="1"/>
    <xf numFmtId="0" fontId="25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2" borderId="3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164" fontId="11" fillId="0" borderId="15" xfId="0" applyNumberFormat="1" applyFont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164" fontId="11" fillId="0" borderId="11" xfId="0" applyNumberFormat="1" applyFont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0" borderId="5" xfId="0" applyFont="1" applyBorder="1" applyAlignment="1">
      <alignment readingOrder="2"/>
    </xf>
    <xf numFmtId="0" fontId="6" fillId="3" borderId="5" xfId="1" applyFont="1" applyFill="1" applyBorder="1"/>
    <xf numFmtId="0" fontId="6" fillId="2" borderId="7" xfId="0" applyFont="1" applyFill="1" applyBorder="1" applyAlignment="1">
      <alignment horizontal="center" readingOrder="2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2" borderId="8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0" xfId="0" applyFont="1"/>
    <xf numFmtId="0" fontId="1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7" fillId="0" borderId="0" xfId="0" applyFont="1"/>
    <xf numFmtId="0" fontId="25" fillId="0" borderId="5" xfId="0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14" fillId="0" borderId="5" xfId="1" applyNumberFormat="1" applyFont="1" applyBorder="1" applyAlignment="1">
      <alignment horizontal="center"/>
    </xf>
    <xf numFmtId="1" fontId="10" fillId="2" borderId="8" xfId="1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24" fillId="2" borderId="5" xfId="0" applyNumberFormat="1" applyFont="1" applyFill="1" applyBorder="1" applyAlignment="1">
      <alignment horizontal="center"/>
    </xf>
    <xf numFmtId="0" fontId="24" fillId="0" borderId="0" xfId="0" applyFont="1"/>
    <xf numFmtId="0" fontId="24" fillId="2" borderId="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164" fontId="24" fillId="2" borderId="8" xfId="0" applyNumberFormat="1" applyFont="1" applyFill="1" applyBorder="1" applyAlignment="1">
      <alignment horizontal="center"/>
    </xf>
    <xf numFmtId="164" fontId="24" fillId="0" borderId="8" xfId="0" applyNumberFormat="1" applyFont="1" applyBorder="1" applyAlignment="1">
      <alignment horizontal="center"/>
    </xf>
    <xf numFmtId="0" fontId="24" fillId="0" borderId="15" xfId="0" applyFont="1" applyFill="1" applyBorder="1"/>
    <xf numFmtId="164" fontId="24" fillId="0" borderId="15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0" xfId="0" applyFont="1" applyFill="1" applyBorder="1"/>
    <xf numFmtId="164" fontId="24" fillId="0" borderId="0" xfId="0" applyNumberFormat="1" applyFont="1" applyFill="1" applyBorder="1" applyAlignment="1">
      <alignment horizontal="center"/>
    </xf>
    <xf numFmtId="164" fontId="24" fillId="0" borderId="8" xfId="0" applyNumberFormat="1" applyFont="1" applyFill="1" applyBorder="1" applyAlignment="1">
      <alignment horizontal="center"/>
    </xf>
    <xf numFmtId="164" fontId="24" fillId="0" borderId="0" xfId="0" applyNumberFormat="1" applyFont="1"/>
    <xf numFmtId="0" fontId="24" fillId="0" borderId="0" xfId="0" applyFont="1" applyBorder="1" applyAlignment="1">
      <alignment horizontal="right" readingOrder="2"/>
    </xf>
    <xf numFmtId="0" fontId="24" fillId="0" borderId="0" xfId="0" applyFont="1" applyAlignment="1">
      <alignment horizontal="left"/>
    </xf>
    <xf numFmtId="164" fontId="11" fillId="0" borderId="15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0" borderId="0" xfId="0" applyFont="1"/>
    <xf numFmtId="0" fontId="29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3" fillId="0" borderId="15" xfId="0" applyFont="1" applyFill="1" applyBorder="1"/>
    <xf numFmtId="164" fontId="10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/>
    <xf numFmtId="164" fontId="10" fillId="0" borderId="0" xfId="0" applyNumberFormat="1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9" fillId="0" borderId="5" xfId="0" applyNumberFormat="1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0" fillId="0" borderId="0" xfId="0" applyFont="1"/>
    <xf numFmtId="1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30" fillId="0" borderId="0" xfId="0" applyFont="1" applyFill="1" applyBorder="1"/>
    <xf numFmtId="0" fontId="6" fillId="0" borderId="6" xfId="0" applyFont="1" applyFill="1" applyBorder="1"/>
    <xf numFmtId="0" fontId="3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30" fillId="0" borderId="0" xfId="0" applyFont="1" applyFill="1"/>
    <xf numFmtId="0" fontId="0" fillId="3" borderId="0" xfId="0" applyFill="1"/>
    <xf numFmtId="0" fontId="16" fillId="0" borderId="2" xfId="0" applyFont="1" applyBorder="1" applyAlignment="1">
      <alignment horizontal="center"/>
    </xf>
    <xf numFmtId="0" fontId="24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1" fontId="30" fillId="0" borderId="0" xfId="0" applyNumberFormat="1" applyFont="1"/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0" fillId="4" borderId="0" xfId="0" applyFill="1" applyAlignment="1">
      <alignment horizontal="center"/>
    </xf>
    <xf numFmtId="0" fontId="1" fillId="0" borderId="0" xfId="1" applyFill="1"/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readingOrder="2"/>
    </xf>
    <xf numFmtId="0" fontId="6" fillId="3" borderId="6" xfId="1" applyFont="1" applyFill="1" applyBorder="1" applyAlignment="1">
      <alignment horizontal="right" readingOrder="2"/>
    </xf>
    <xf numFmtId="0" fontId="6" fillId="3" borderId="7" xfId="1" applyFont="1" applyFill="1" applyBorder="1" applyAlignment="1" applyProtection="1">
      <alignment horizontal="center" readingOrder="2"/>
    </xf>
    <xf numFmtId="165" fontId="6" fillId="3" borderId="5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 readingOrder="2"/>
    </xf>
    <xf numFmtId="164" fontId="6" fillId="3" borderId="8" xfId="1" applyNumberFormat="1" applyFont="1" applyFill="1" applyBorder="1" applyAlignment="1" applyProtection="1">
      <alignment horizontal="center" readingOrder="2"/>
    </xf>
    <xf numFmtId="49" fontId="6" fillId="3" borderId="4" xfId="1" applyNumberFormat="1" applyFont="1" applyFill="1" applyBorder="1" applyAlignment="1">
      <alignment horizontal="center" vertical="center"/>
    </xf>
    <xf numFmtId="2" fontId="7" fillId="3" borderId="6" xfId="1" applyNumberFormat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1" fontId="10" fillId="3" borderId="8" xfId="1" applyNumberFormat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8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11" fillId="0" borderId="8" xfId="1" applyFont="1" applyBorder="1" applyAlignment="1">
      <alignment horizontal="right" readingOrder="2"/>
    </xf>
    <xf numFmtId="0" fontId="11" fillId="0" borderId="6" xfId="1" applyFont="1" applyBorder="1" applyAlignment="1">
      <alignment horizontal="right" readingOrder="2"/>
    </xf>
    <xf numFmtId="0" fontId="6" fillId="0" borderId="8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readingOrder="2"/>
    </xf>
    <xf numFmtId="0" fontId="6" fillId="0" borderId="6" xfId="1" applyFont="1" applyBorder="1" applyAlignment="1">
      <alignment horizontal="center" readingOrder="2"/>
    </xf>
    <xf numFmtId="0" fontId="6" fillId="0" borderId="8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164" fontId="6" fillId="0" borderId="8" xfId="1" applyNumberFormat="1" applyFont="1" applyBorder="1" applyAlignment="1" applyProtection="1">
      <alignment horizontal="center"/>
    </xf>
    <xf numFmtId="164" fontId="6" fillId="0" borderId="6" xfId="1" applyNumberFormat="1" applyFont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164" fontId="6" fillId="3" borderId="6" xfId="1" applyNumberFormat="1" applyFont="1" applyFill="1" applyBorder="1" applyAlignment="1" applyProtection="1">
      <alignment horizontal="center"/>
    </xf>
    <xf numFmtId="0" fontId="6" fillId="3" borderId="8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6" fillId="3" borderId="8" xfId="1" applyFont="1" applyFill="1" applyBorder="1" applyAlignment="1" applyProtection="1">
      <alignment horizontal="center"/>
    </xf>
    <xf numFmtId="0" fontId="6" fillId="3" borderId="6" xfId="1" applyFont="1" applyFill="1" applyBorder="1" applyAlignment="1" applyProtection="1">
      <alignment horizontal="center"/>
    </xf>
    <xf numFmtId="0" fontId="5" fillId="0" borderId="7" xfId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6" fillId="3" borderId="8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right"/>
    </xf>
    <xf numFmtId="0" fontId="5" fillId="0" borderId="11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49" fontId="6" fillId="3" borderId="10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/>
    </xf>
    <xf numFmtId="49" fontId="6" fillId="3" borderId="13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49" fontId="6" fillId="3" borderId="11" xfId="1" applyNumberFormat="1" applyFont="1" applyFill="1" applyBorder="1" applyAlignment="1">
      <alignment horizontal="center"/>
    </xf>
    <xf numFmtId="0" fontId="11" fillId="0" borderId="15" xfId="1" applyFont="1" applyBorder="1" applyAlignment="1">
      <alignment horizontal="right" readingOrder="2"/>
    </xf>
    <xf numFmtId="164" fontId="6" fillId="3" borderId="8" xfId="1" applyNumberFormat="1" applyFont="1" applyFill="1" applyBorder="1" applyAlignment="1">
      <alignment horizontal="center" readingOrder="2"/>
    </xf>
    <xf numFmtId="164" fontId="6" fillId="3" borderId="6" xfId="1" applyNumberFormat="1" applyFont="1" applyFill="1" applyBorder="1" applyAlignment="1">
      <alignment horizontal="center" readingOrder="2"/>
    </xf>
    <xf numFmtId="0" fontId="12" fillId="0" borderId="0" xfId="1" applyFont="1" applyBorder="1" applyAlignment="1"/>
    <xf numFmtId="0" fontId="1" fillId="3" borderId="17" xfId="1" applyFill="1" applyBorder="1"/>
    <xf numFmtId="0" fontId="1" fillId="3" borderId="18" xfId="1" applyFill="1" applyBorder="1"/>
    <xf numFmtId="0" fontId="1" fillId="3" borderId="19" xfId="1" applyFill="1" applyBorder="1"/>
    <xf numFmtId="0" fontId="1" fillId="3" borderId="20" xfId="1" applyFill="1" applyBorder="1"/>
    <xf numFmtId="0" fontId="1" fillId="3" borderId="21" xfId="1" applyFill="1" applyBorder="1"/>
    <xf numFmtId="0" fontId="11" fillId="3" borderId="8" xfId="1" applyFont="1" applyFill="1" applyBorder="1" applyAlignment="1">
      <alignment horizontal="right" readingOrder="2"/>
    </xf>
    <xf numFmtId="0" fontId="11" fillId="3" borderId="7" xfId="1" applyFont="1" applyFill="1" applyBorder="1" applyAlignment="1">
      <alignment horizontal="right" readingOrder="2"/>
    </xf>
    <xf numFmtId="0" fontId="11" fillId="3" borderId="6" xfId="1" applyFont="1" applyFill="1" applyBorder="1" applyAlignment="1">
      <alignment horizontal="right" readingOrder="2"/>
    </xf>
    <xf numFmtId="0" fontId="13" fillId="2" borderId="16" xfId="1" applyFont="1" applyFill="1" applyBorder="1" applyAlignment="1">
      <alignment horizontal="center" vertical="center"/>
    </xf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right" readingOrder="2"/>
    </xf>
    <xf numFmtId="0" fontId="11" fillId="2" borderId="7" xfId="1" applyFont="1" applyFill="1" applyBorder="1" applyAlignment="1">
      <alignment horizontal="right" readingOrder="2"/>
    </xf>
    <xf numFmtId="0" fontId="11" fillId="2" borderId="6" xfId="1" applyFont="1" applyFill="1" applyBorder="1" applyAlignment="1">
      <alignment horizontal="right" readingOrder="2"/>
    </xf>
    <xf numFmtId="164" fontId="6" fillId="2" borderId="8" xfId="1" applyNumberFormat="1" applyFont="1" applyFill="1" applyBorder="1" applyAlignment="1">
      <alignment horizontal="center" readingOrder="2"/>
    </xf>
    <xf numFmtId="164" fontId="6" fillId="2" borderId="6" xfId="1" applyNumberFormat="1" applyFont="1" applyFill="1" applyBorder="1" applyAlignment="1">
      <alignment horizontal="center" readingOrder="2"/>
    </xf>
    <xf numFmtId="0" fontId="6" fillId="2" borderId="10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49" fontId="6" fillId="2" borderId="10" xfId="1" applyNumberFormat="1" applyFont="1" applyFill="1" applyBorder="1" applyAlignment="1">
      <alignment horizontal="center" vertical="center"/>
    </xf>
    <xf numFmtId="49" fontId="6" fillId="2" borderId="14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/>
    </xf>
    <xf numFmtId="49" fontId="6" fillId="2" borderId="4" xfId="1" applyNumberFormat="1" applyFont="1" applyFill="1" applyBorder="1" applyAlignment="1">
      <alignment horizontal="center"/>
    </xf>
    <xf numFmtId="49" fontId="6" fillId="2" borderId="11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64" fontId="6" fillId="2" borderId="8" xfId="1" applyNumberFormat="1" applyFont="1" applyFill="1" applyBorder="1" applyAlignment="1" applyProtection="1">
      <alignment horizontal="center"/>
    </xf>
    <xf numFmtId="164" fontId="6" fillId="2" borderId="6" xfId="1" applyNumberFormat="1" applyFont="1" applyFill="1" applyBorder="1" applyAlignment="1" applyProtection="1">
      <alignment horizontal="center"/>
    </xf>
    <xf numFmtId="164" fontId="6" fillId="2" borderId="8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readingOrder="2"/>
    </xf>
    <xf numFmtId="164" fontId="6" fillId="2" borderId="5" xfId="0" applyNumberFormat="1" applyFont="1" applyFill="1" applyBorder="1" applyAlignment="1">
      <alignment horizontal="center" readingOrder="2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2" borderId="22" xfId="0" applyFont="1" applyFill="1" applyBorder="1" applyAlignment="1">
      <alignment horizontal="center" vertical="center"/>
    </xf>
    <xf numFmtId="0" fontId="22" fillId="2" borderId="23" xfId="0" applyFont="1" applyFill="1" applyBorder="1"/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24" fillId="2" borderId="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6" fillId="2" borderId="2" xfId="0" applyFont="1" applyFill="1" applyBorder="1"/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  <color rgb="FFFF99FF"/>
      <color rgb="FFDC9E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3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ustomXml" Target="../customXml/item1.xml"/><Relationship Id="rId9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rightToLeft="1" view="pageBreakPreview" zoomScale="60" zoomScaleNormal="100" workbookViewId="0">
      <selection sqref="A1:XFD1048576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25" ht="20.25" x14ac:dyDescent="0.3">
      <c r="A1" s="348" t="s">
        <v>71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5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25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"/>
      <c r="S3" s="4"/>
    </row>
    <row r="4" spans="1:25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"/>
      <c r="S4" s="4"/>
    </row>
    <row r="5" spans="1:25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"/>
      <c r="S5" s="4"/>
      <c r="Y5" s="272"/>
    </row>
    <row r="6" spans="1:25" ht="15.75" x14ac:dyDescent="0.25">
      <c r="A6" s="278" t="s">
        <v>24</v>
      </c>
      <c r="B6" s="279" t="s">
        <v>25</v>
      </c>
      <c r="C6" s="280">
        <f>SUM(C7:C14)</f>
        <v>330810.83500000002</v>
      </c>
      <c r="D6" s="323">
        <f>SUM(D7:E14)</f>
        <v>515258.51399999997</v>
      </c>
      <c r="E6" s="324"/>
      <c r="F6" s="323">
        <f t="shared" ref="F6" si="0">SUM(F7:G14)</f>
        <v>370874.61199999996</v>
      </c>
      <c r="G6" s="324"/>
      <c r="H6" s="323">
        <f t="shared" ref="H6" si="1">SUM(H7:I14)</f>
        <v>527722.03799999994</v>
      </c>
      <c r="I6" s="324"/>
      <c r="J6" s="323">
        <f t="shared" ref="J6" si="2">SUM(J7:K14)</f>
        <v>528519.42599999998</v>
      </c>
      <c r="K6" s="324"/>
      <c r="L6" s="303">
        <f t="shared" ref="L6" si="3">SUM(L7:M14)</f>
        <v>1075381.142</v>
      </c>
      <c r="M6" s="304"/>
      <c r="N6" s="303">
        <f t="shared" ref="N6" si="4">SUM(N7:O14)</f>
        <v>549542.71600000001</v>
      </c>
      <c r="O6" s="304"/>
      <c r="P6" s="281">
        <f>(N6/H6-1)*100</f>
        <v>4.1348809465486136</v>
      </c>
      <c r="Q6" s="281">
        <f>(N6/J6-1)*100</f>
        <v>3.9777705351553116</v>
      </c>
      <c r="R6" s="8"/>
      <c r="S6" s="9"/>
    </row>
    <row r="7" spans="1:25" ht="15.75" x14ac:dyDescent="0.25">
      <c r="A7" s="10"/>
      <c r="B7" s="11" t="s">
        <v>26</v>
      </c>
      <c r="C7" s="39">
        <f>'نفقات فعلية 2009'!C6</f>
        <v>143843.42800000001</v>
      </c>
      <c r="D7" s="321">
        <f>'معدل 2010'!C6</f>
        <v>191775.00899999999</v>
      </c>
      <c r="E7" s="322"/>
      <c r="F7" s="321">
        <f>'نفقات فعلية 2010'!C6</f>
        <v>148573.93</v>
      </c>
      <c r="G7" s="322"/>
      <c r="H7" s="319">
        <f>'مصدق 2011'!C6</f>
        <v>199903.08299999998</v>
      </c>
      <c r="I7" s="320"/>
      <c r="J7" s="319">
        <f>'منقح 2011'!C6</f>
        <v>200061.91800000001</v>
      </c>
      <c r="K7" s="320"/>
      <c r="L7" s="309">
        <f>'مقترح 2012'!C6</f>
        <v>227610.00899999999</v>
      </c>
      <c r="M7" s="310"/>
      <c r="N7" s="311">
        <f>متفق2012!C6</f>
        <v>215628.97899999999</v>
      </c>
      <c r="O7" s="312"/>
      <c r="P7" s="281">
        <f t="shared" ref="P7:P16" si="5">(N7/H7-1)*100</f>
        <v>7.8667601139498222</v>
      </c>
      <c r="Q7" s="281">
        <f t="shared" ref="Q7:Q16" si="6">(N7/J7-1)*100</f>
        <v>7.7811215425816149</v>
      </c>
      <c r="R7" s="8"/>
      <c r="S7" s="358"/>
    </row>
    <row r="8" spans="1:25" ht="15.75" x14ac:dyDescent="0.25">
      <c r="A8" s="12"/>
      <c r="B8" s="11" t="s">
        <v>27</v>
      </c>
      <c r="C8" s="42">
        <f>'نفقات فعلية 2009'!D6</f>
        <v>113945.08900000001</v>
      </c>
      <c r="D8" s="321">
        <f>'معدل 2010'!D6</f>
        <v>171636.82499999998</v>
      </c>
      <c r="E8" s="322"/>
      <c r="F8" s="321">
        <f>'نفقات فعلية 2010'!D6</f>
        <v>134816.46599999999</v>
      </c>
      <c r="G8" s="322"/>
      <c r="H8" s="319">
        <f>'مصدق 2011'!D6</f>
        <v>199580.45499999999</v>
      </c>
      <c r="I8" s="320"/>
      <c r="J8" s="319">
        <f>'منقح 2011'!D6</f>
        <v>199510.45499999999</v>
      </c>
      <c r="K8" s="320"/>
      <c r="L8" s="309">
        <f>'مقترح 2012'!D6</f>
        <v>220553.005</v>
      </c>
      <c r="M8" s="310"/>
      <c r="N8" s="309">
        <f>متفق2012!D6</f>
        <v>193428.5</v>
      </c>
      <c r="O8" s="310"/>
      <c r="P8" s="281">
        <f t="shared" si="5"/>
        <v>-3.0824436190407423</v>
      </c>
      <c r="Q8" s="281">
        <f t="shared" si="6"/>
        <v>-3.0484392409410255</v>
      </c>
      <c r="R8" s="8"/>
      <c r="S8" s="358"/>
    </row>
    <row r="9" spans="1:25" ht="15.75" x14ac:dyDescent="0.25">
      <c r="A9" s="12"/>
      <c r="B9" s="11" t="s">
        <v>28</v>
      </c>
      <c r="C9" s="42">
        <f>'نفقات فعلية 2009'!E6</f>
        <v>0</v>
      </c>
      <c r="D9" s="321">
        <f>'معدل 2010'!E6</f>
        <v>0</v>
      </c>
      <c r="E9" s="322"/>
      <c r="F9" s="321">
        <f>'نفقات فعلية 2010'!E6</f>
        <v>0</v>
      </c>
      <c r="G9" s="322"/>
      <c r="H9" s="319">
        <f>'مصدق 2011'!E6</f>
        <v>0</v>
      </c>
      <c r="I9" s="320"/>
      <c r="J9" s="319">
        <f>'منقح 2011'!E6</f>
        <v>0</v>
      </c>
      <c r="K9" s="320"/>
      <c r="L9" s="309">
        <f>'مقترح 2012'!E6</f>
        <v>0</v>
      </c>
      <c r="M9" s="310"/>
      <c r="N9" s="309">
        <f>متفق2012!E6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25" ht="15.75" x14ac:dyDescent="0.25">
      <c r="A10" s="12"/>
      <c r="B10" s="11" t="s">
        <v>29</v>
      </c>
      <c r="C10" s="42">
        <f>'نفقات فعلية 2009'!F6</f>
        <v>0</v>
      </c>
      <c r="D10" s="321">
        <f>'معدل 2010'!F6</f>
        <v>0</v>
      </c>
      <c r="E10" s="322"/>
      <c r="F10" s="321">
        <f>'نفقات فعلية 2010'!F6</f>
        <v>0</v>
      </c>
      <c r="G10" s="322"/>
      <c r="H10" s="319">
        <f>'مصدق 2011'!F6</f>
        <v>0</v>
      </c>
      <c r="I10" s="320"/>
      <c r="J10" s="319">
        <f>'منقح 2011'!F6</f>
        <v>0</v>
      </c>
      <c r="K10" s="320"/>
      <c r="L10" s="309">
        <f>'مقترح 2012'!F6</f>
        <v>0</v>
      </c>
      <c r="M10" s="310"/>
      <c r="N10" s="309">
        <f>متفق2012!F6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25" ht="15.75" x14ac:dyDescent="0.25">
      <c r="A11" s="12"/>
      <c r="B11" s="11" t="s">
        <v>30</v>
      </c>
      <c r="C11" s="42">
        <f>'نفقات فعلية 2009'!G6</f>
        <v>0</v>
      </c>
      <c r="D11" s="321">
        <f>'معدل 2010'!G6</f>
        <v>0</v>
      </c>
      <c r="E11" s="322"/>
      <c r="F11" s="321">
        <f>'نفقات فعلية 2010'!G6</f>
        <v>0</v>
      </c>
      <c r="G11" s="322"/>
      <c r="H11" s="319">
        <f>'مصدق 2011'!G6</f>
        <v>0</v>
      </c>
      <c r="I11" s="320"/>
      <c r="J11" s="319">
        <f>'منقح 2011'!G6</f>
        <v>638.553</v>
      </c>
      <c r="K11" s="320"/>
      <c r="L11" s="309">
        <f>'مقترح 2012'!G6</f>
        <v>832.12799999999993</v>
      </c>
      <c r="M11" s="310"/>
      <c r="N11" s="309">
        <f>متفق2012!G6</f>
        <v>657.23699999999997</v>
      </c>
      <c r="O11" s="310"/>
      <c r="P11" s="281" t="e">
        <f t="shared" si="5"/>
        <v>#DIV/0!</v>
      </c>
      <c r="Q11" s="281">
        <f t="shared" si="6"/>
        <v>2.9259904816044902</v>
      </c>
      <c r="R11" s="8"/>
      <c r="S11" s="358"/>
    </row>
    <row r="12" spans="1:25" ht="15.75" x14ac:dyDescent="0.25">
      <c r="A12" s="12"/>
      <c r="B12" s="11" t="s">
        <v>31</v>
      </c>
      <c r="C12" s="42">
        <f>'نفقات فعلية 2009'!H6</f>
        <v>3410.0569999999998</v>
      </c>
      <c r="D12" s="321">
        <f>'معدل 2010'!H6</f>
        <v>4354.5</v>
      </c>
      <c r="E12" s="322"/>
      <c r="F12" s="321">
        <f>'نفقات فعلية 2010'!H6</f>
        <v>6708.2</v>
      </c>
      <c r="G12" s="322"/>
      <c r="H12" s="319">
        <f>'مصدق 2011'!H6</f>
        <v>1200</v>
      </c>
      <c r="I12" s="320"/>
      <c r="J12" s="319">
        <f>'منقح 2011'!H6</f>
        <v>1200</v>
      </c>
      <c r="K12" s="320"/>
      <c r="L12" s="309">
        <f>'مقترح 2012'!H6</f>
        <v>5000</v>
      </c>
      <c r="M12" s="310"/>
      <c r="N12" s="309">
        <f>متفق2012!H6</f>
        <v>3000</v>
      </c>
      <c r="O12" s="310"/>
      <c r="P12" s="281">
        <f t="shared" si="5"/>
        <v>150</v>
      </c>
      <c r="Q12" s="281">
        <f t="shared" si="6"/>
        <v>150</v>
      </c>
      <c r="R12" s="8"/>
      <c r="S12" s="358"/>
    </row>
    <row r="13" spans="1:25" ht="15.75" x14ac:dyDescent="0.25">
      <c r="A13" s="12"/>
      <c r="B13" s="11" t="s">
        <v>32</v>
      </c>
      <c r="C13" s="42">
        <f>'نفقات فعلية 2009'!I6</f>
        <v>62533.112000000001</v>
      </c>
      <c r="D13" s="321">
        <f>'معدل 2010'!I6</f>
        <v>125297.4</v>
      </c>
      <c r="E13" s="322"/>
      <c r="F13" s="321">
        <f>'نفقات فعلية 2010'!I6</f>
        <v>65699.617000000013</v>
      </c>
      <c r="G13" s="322"/>
      <c r="H13" s="319">
        <f>'مصدق 2011'!I6</f>
        <v>107712.5</v>
      </c>
      <c r="I13" s="320"/>
      <c r="J13" s="319">
        <f>'منقح 2011'!I6</f>
        <v>107712.5</v>
      </c>
      <c r="K13" s="320"/>
      <c r="L13" s="309">
        <f>'مقترح 2012'!I6</f>
        <v>509070</v>
      </c>
      <c r="M13" s="310"/>
      <c r="N13" s="309">
        <f>متفق2012!I6</f>
        <v>107925</v>
      </c>
      <c r="O13" s="310"/>
      <c r="P13" s="281">
        <f t="shared" si="5"/>
        <v>0.19728443773934234</v>
      </c>
      <c r="Q13" s="281">
        <f t="shared" si="6"/>
        <v>0.19728443773934234</v>
      </c>
      <c r="R13" s="8"/>
      <c r="S13" s="358"/>
    </row>
    <row r="14" spans="1:25" ht="15.75" x14ac:dyDescent="0.25">
      <c r="A14" s="12"/>
      <c r="B14" s="13" t="s">
        <v>33</v>
      </c>
      <c r="C14" s="42">
        <f>'نفقات فعلية 2009'!J6</f>
        <v>7079.1490000000003</v>
      </c>
      <c r="D14" s="321">
        <f>'معدل 2010'!J6</f>
        <v>22194.780000000002</v>
      </c>
      <c r="E14" s="322"/>
      <c r="F14" s="321">
        <f>'نفقات فعلية 2010'!J6</f>
        <v>15076.398999999999</v>
      </c>
      <c r="G14" s="322"/>
      <c r="H14" s="319">
        <f>'مصدق 2011'!J6</f>
        <v>19326</v>
      </c>
      <c r="I14" s="320"/>
      <c r="J14" s="319">
        <f>'منقح 2011'!J6</f>
        <v>19396</v>
      </c>
      <c r="K14" s="320"/>
      <c r="L14" s="309">
        <f>'مقترح 2012'!J6</f>
        <v>112316</v>
      </c>
      <c r="M14" s="310"/>
      <c r="N14" s="309">
        <f>متفق2012!J6</f>
        <v>28903</v>
      </c>
      <c r="O14" s="310"/>
      <c r="P14" s="281">
        <f t="shared" si="5"/>
        <v>49.555003622063531</v>
      </c>
      <c r="Q14" s="281">
        <f t="shared" si="6"/>
        <v>49.015260878531649</v>
      </c>
      <c r="R14" s="8"/>
      <c r="S14" s="358"/>
    </row>
    <row r="15" spans="1:25" ht="15.75" x14ac:dyDescent="0.25">
      <c r="A15" s="278" t="s">
        <v>34</v>
      </c>
      <c r="B15" s="282" t="s">
        <v>35</v>
      </c>
      <c r="C15" s="271">
        <f>'نفقات فعلية 2009'!N6</f>
        <v>91.537999999999997</v>
      </c>
      <c r="D15" s="323">
        <f>'معدل 2010'!N6</f>
        <v>7041.7749999999996</v>
      </c>
      <c r="E15" s="324"/>
      <c r="F15" s="323">
        <f>'نفقات فعلية 2010'!N6</f>
        <v>1049.6130000000001</v>
      </c>
      <c r="G15" s="324"/>
      <c r="H15" s="333">
        <f>'مصدق 2011'!N6</f>
        <v>4050</v>
      </c>
      <c r="I15" s="334"/>
      <c r="J15" s="333">
        <f>'منقح 2011'!N6</f>
        <v>4050</v>
      </c>
      <c r="K15" s="334"/>
      <c r="L15" s="325">
        <f>'مقترح 2012'!N6</f>
        <v>9100</v>
      </c>
      <c r="M15" s="326"/>
      <c r="N15" s="325">
        <f>متفق2012!N6</f>
        <v>6370</v>
      </c>
      <c r="O15" s="326"/>
      <c r="P15" s="281">
        <f t="shared" si="5"/>
        <v>57.283950617283949</v>
      </c>
      <c r="Q15" s="281">
        <f t="shared" si="6"/>
        <v>57.283950617283949</v>
      </c>
      <c r="R15" s="8"/>
      <c r="S15" s="9"/>
    </row>
    <row r="16" spans="1:25" ht="15.75" x14ac:dyDescent="0.25">
      <c r="A16" s="278" t="s">
        <v>36</v>
      </c>
      <c r="B16" s="282" t="s">
        <v>37</v>
      </c>
      <c r="C16" s="283">
        <f>C6+C15</f>
        <v>330902.37300000002</v>
      </c>
      <c r="D16" s="323">
        <f>D6+D15</f>
        <v>522300.28899999999</v>
      </c>
      <c r="E16" s="324"/>
      <c r="F16" s="323">
        <f t="shared" ref="F16" si="7">F6+F15</f>
        <v>371924.22499999998</v>
      </c>
      <c r="G16" s="324"/>
      <c r="H16" s="323">
        <f t="shared" ref="H16" si="8">H6+H15</f>
        <v>531772.03799999994</v>
      </c>
      <c r="I16" s="324"/>
      <c r="J16" s="323">
        <f t="shared" ref="J16" si="9">J6+J15</f>
        <v>532569.42599999998</v>
      </c>
      <c r="K16" s="324"/>
      <c r="L16" s="303">
        <f t="shared" ref="L16" si="10">L6+L15</f>
        <v>1084481.142</v>
      </c>
      <c r="M16" s="304"/>
      <c r="N16" s="303">
        <f t="shared" ref="N16" si="11">N6+N15</f>
        <v>555912.71600000001</v>
      </c>
      <c r="O16" s="304"/>
      <c r="P16" s="281">
        <f t="shared" si="5"/>
        <v>4.5396666757419935</v>
      </c>
      <c r="Q16" s="281">
        <f t="shared" si="6"/>
        <v>4.3831449685960866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"/>
      <c r="N18" s="4"/>
      <c r="O18" s="4"/>
      <c r="P18" s="4"/>
      <c r="Q18" s="361"/>
      <c r="R18" s="4"/>
      <c r="S18" s="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"/>
      <c r="N19" s="4"/>
      <c r="O19" s="4"/>
      <c r="P19" s="4"/>
      <c r="Q19" s="361"/>
      <c r="R19" s="4"/>
      <c r="S19" s="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"/>
      <c r="N20" s="27"/>
      <c r="O20" s="27"/>
      <c r="P20" s="27"/>
      <c r="Q20" s="26"/>
      <c r="R20" s="4"/>
      <c r="S20" s="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</f>
        <v>2231.9470000000001</v>
      </c>
      <c r="E21" s="318"/>
      <c r="F21" s="309">
        <f>ايرادفعلي2010!C6</f>
        <v>4239.8339999999998</v>
      </c>
      <c r="G21" s="310"/>
      <c r="H21" s="309">
        <f>مخطط2011!C6</f>
        <v>8482</v>
      </c>
      <c r="I21" s="310"/>
      <c r="J21" s="315">
        <f>مخطط2012!C6</f>
        <v>5340</v>
      </c>
      <c r="K21" s="316"/>
      <c r="L21" s="285">
        <f>(J21/H21-1)*100</f>
        <v>-37.043150200424421</v>
      </c>
      <c r="M21" s="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</f>
        <v>0</v>
      </c>
      <c r="E22" s="318"/>
      <c r="F22" s="309">
        <f>ايرادفعلي2010!D6</f>
        <v>0</v>
      </c>
      <c r="G22" s="310"/>
      <c r="H22" s="309">
        <f>مخطط2011!D6</f>
        <v>0</v>
      </c>
      <c r="I22" s="310"/>
      <c r="J22" s="315">
        <f>مخطط2012!D6</f>
        <v>0</v>
      </c>
      <c r="K22" s="316"/>
      <c r="L22" s="285" t="e">
        <f t="shared" ref="L22:L26" si="12">(J22/H22-1)*100</f>
        <v>#DIV/0!</v>
      </c>
      <c r="M22" s="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</f>
        <v>0</v>
      </c>
      <c r="E23" s="318"/>
      <c r="F23" s="309">
        <f>ايرادفعلي2010!E6</f>
        <v>0</v>
      </c>
      <c r="G23" s="310"/>
      <c r="H23" s="309">
        <f>مخطط2011!E6</f>
        <v>0</v>
      </c>
      <c r="I23" s="310"/>
      <c r="J23" s="315">
        <f>مخطط2012!E6</f>
        <v>0</v>
      </c>
      <c r="K23" s="316"/>
      <c r="L23" s="285" t="e">
        <f t="shared" si="12"/>
        <v>#DIV/0!</v>
      </c>
      <c r="M23" s="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</f>
        <v>6687.0400000000009</v>
      </c>
      <c r="E24" s="318"/>
      <c r="F24" s="309">
        <f>ايرادفعلي2010!F6</f>
        <v>3722.7560000000003</v>
      </c>
      <c r="G24" s="310"/>
      <c r="H24" s="309">
        <f>مخطط2011!F6</f>
        <v>545.5</v>
      </c>
      <c r="I24" s="310"/>
      <c r="J24" s="315">
        <f>مخطط2012!F6</f>
        <v>3844.5</v>
      </c>
      <c r="K24" s="316"/>
      <c r="L24" s="285">
        <f t="shared" si="12"/>
        <v>604.76626947754357</v>
      </c>
      <c r="M24" s="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</f>
        <v>0</v>
      </c>
      <c r="E25" s="318"/>
      <c r="F25" s="309">
        <f>ايرادفعلي2010!G6</f>
        <v>0</v>
      </c>
      <c r="G25" s="310"/>
      <c r="H25" s="309">
        <f>مخطط2011!G6</f>
        <v>36</v>
      </c>
      <c r="I25" s="310"/>
      <c r="J25" s="315">
        <f>مخطط2012!G6</f>
        <v>45</v>
      </c>
      <c r="K25" s="316"/>
      <c r="L25" s="285">
        <f t="shared" si="12"/>
        <v>25</v>
      </c>
      <c r="M25" s="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8918.987000000001</v>
      </c>
      <c r="E26" s="368"/>
      <c r="F26" s="367">
        <f t="shared" ref="F26" si="13">SUM(F21:G25)</f>
        <v>7962.59</v>
      </c>
      <c r="G26" s="368"/>
      <c r="H26" s="367">
        <f t="shared" ref="H26" si="14">SUM(H21:I25)</f>
        <v>9063.5</v>
      </c>
      <c r="I26" s="368"/>
      <c r="J26" s="367">
        <f t="shared" ref="J26" si="15">SUM(J21:K25)</f>
        <v>9229.5</v>
      </c>
      <c r="K26" s="368"/>
      <c r="L26" s="285">
        <f t="shared" si="12"/>
        <v>1.8315220389474307</v>
      </c>
      <c r="M26" s="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19</v>
      </c>
      <c r="E29" s="171">
        <v>48</v>
      </c>
      <c r="F29" s="171">
        <v>98</v>
      </c>
      <c r="G29" s="171">
        <v>189</v>
      </c>
      <c r="H29" s="171">
        <v>407</v>
      </c>
      <c r="I29" s="171">
        <v>524</v>
      </c>
      <c r="J29" s="171">
        <v>917</v>
      </c>
      <c r="K29" s="171">
        <v>1036</v>
      </c>
      <c r="L29" s="171">
        <v>2485</v>
      </c>
      <c r="M29" s="171">
        <v>714</v>
      </c>
      <c r="N29" s="171">
        <v>366</v>
      </c>
      <c r="O29" s="171">
        <v>275</v>
      </c>
      <c r="P29" s="290">
        <f>SUM(D29:O29)</f>
        <v>7078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x14ac:dyDescent="0.2">
      <c r="A32" s="330"/>
      <c r="B32" s="331"/>
      <c r="C32" s="332"/>
      <c r="D32" s="171">
        <v>16</v>
      </c>
      <c r="E32" s="171">
        <v>50</v>
      </c>
      <c r="F32" s="171">
        <v>95</v>
      </c>
      <c r="G32" s="171">
        <v>200</v>
      </c>
      <c r="H32" s="171">
        <v>366</v>
      </c>
      <c r="I32" s="171">
        <v>403</v>
      </c>
      <c r="J32" s="171">
        <v>831</v>
      </c>
      <c r="K32" s="171">
        <v>1476</v>
      </c>
      <c r="L32" s="171">
        <v>2796</v>
      </c>
      <c r="M32" s="171">
        <v>768</v>
      </c>
      <c r="N32" s="171">
        <v>453</v>
      </c>
      <c r="O32" s="171">
        <v>403</v>
      </c>
      <c r="P32" s="290">
        <f>SUM(D32:O32)</f>
        <v>7857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رقم(1)2012'!C5</f>
        <v>17</v>
      </c>
      <c r="E35" s="192">
        <f>'جدول رقم(1)2012'!D5</f>
        <v>47</v>
      </c>
      <c r="F35" s="192">
        <f>'جدول رقم(1)2012'!E5</f>
        <v>91</v>
      </c>
      <c r="G35" s="192">
        <f>'جدول رقم(1)2012'!F5</f>
        <v>185</v>
      </c>
      <c r="H35" s="192">
        <f>'جدول رقم(1)2012'!G5</f>
        <v>343</v>
      </c>
      <c r="I35" s="192">
        <f>'جدول رقم(1)2012'!H5</f>
        <v>410</v>
      </c>
      <c r="J35" s="192">
        <f>'جدول رقم(1)2012'!I5</f>
        <v>925</v>
      </c>
      <c r="K35" s="192">
        <f>'جدول رقم(1)2012'!J5</f>
        <v>1647</v>
      </c>
      <c r="L35" s="192">
        <f>'جدول رقم(1)2012'!K5</f>
        <v>3566</v>
      </c>
      <c r="M35" s="192">
        <f>'جدول رقم(1)2012'!L5</f>
        <v>558</v>
      </c>
      <c r="N35" s="192">
        <f>'جدول رقم(1)2012'!M5</f>
        <v>508</v>
      </c>
      <c r="O35" s="192">
        <f>'جدول رقم(1)2012'!N5</f>
        <v>321</v>
      </c>
      <c r="P35" s="291">
        <f>SUM(D35:O35)</f>
        <v>8618</v>
      </c>
      <c r="Q35" s="32">
        <v>19</v>
      </c>
      <c r="R35" s="1"/>
      <c r="S35" s="25"/>
    </row>
  </sheetData>
  <mergeCells count="142">
    <mergeCell ref="J23:K23"/>
    <mergeCell ref="A31:C32"/>
    <mergeCell ref="A33:C33"/>
    <mergeCell ref="B23:C23"/>
    <mergeCell ref="B24:C24"/>
    <mergeCell ref="J25:K25"/>
    <mergeCell ref="J26:K26"/>
    <mergeCell ref="A27:R27"/>
    <mergeCell ref="A28:C29"/>
    <mergeCell ref="D25:E25"/>
    <mergeCell ref="F25:G25"/>
    <mergeCell ref="H25:I25"/>
    <mergeCell ref="B25:C25"/>
    <mergeCell ref="A26:C26"/>
    <mergeCell ref="D26:E26"/>
    <mergeCell ref="J24:K24"/>
    <mergeCell ref="D24:E24"/>
    <mergeCell ref="F24:G24"/>
    <mergeCell ref="H24:I24"/>
    <mergeCell ref="D23:E23"/>
    <mergeCell ref="F23:G23"/>
    <mergeCell ref="H23:I23"/>
    <mergeCell ref="F26:G26"/>
    <mergeCell ref="H26:I26"/>
    <mergeCell ref="B18:C20"/>
    <mergeCell ref="J19:K19"/>
    <mergeCell ref="N16:O16"/>
    <mergeCell ref="N15:O15"/>
    <mergeCell ref="Q18:Q19"/>
    <mergeCell ref="H19:I19"/>
    <mergeCell ref="D20:E20"/>
    <mergeCell ref="F20:G20"/>
    <mergeCell ref="H20:I20"/>
    <mergeCell ref="J20:K20"/>
    <mergeCell ref="J18:K18"/>
    <mergeCell ref="L18:L19"/>
    <mergeCell ref="S7:S14"/>
    <mergeCell ref="D8:E8"/>
    <mergeCell ref="F8:G8"/>
    <mergeCell ref="N14:O14"/>
    <mergeCell ref="J4:K4"/>
    <mergeCell ref="D5:E5"/>
    <mergeCell ref="J9:K9"/>
    <mergeCell ref="D10:E10"/>
    <mergeCell ref="F10:G10"/>
    <mergeCell ref="H10:I10"/>
    <mergeCell ref="J10:K10"/>
    <mergeCell ref="D12:E12"/>
    <mergeCell ref="F12:G12"/>
    <mergeCell ref="H12:I12"/>
    <mergeCell ref="J12:K12"/>
    <mergeCell ref="D11:E11"/>
    <mergeCell ref="F11:G11"/>
    <mergeCell ref="H11:I11"/>
    <mergeCell ref="J11:K11"/>
    <mergeCell ref="D6:E6"/>
    <mergeCell ref="F6:G6"/>
    <mergeCell ref="H6:I6"/>
    <mergeCell ref="J6:K6"/>
    <mergeCell ref="H8:I8"/>
    <mergeCell ref="A1:D1"/>
    <mergeCell ref="E1:S1"/>
    <mergeCell ref="A3:A5"/>
    <mergeCell ref="B3:B5"/>
    <mergeCell ref="H5:I5"/>
    <mergeCell ref="J5:K5"/>
    <mergeCell ref="D3:E3"/>
    <mergeCell ref="F3:G3"/>
    <mergeCell ref="H3:K3"/>
    <mergeCell ref="D4:E4"/>
    <mergeCell ref="F5:G5"/>
    <mergeCell ref="P3:Q4"/>
    <mergeCell ref="L3:O3"/>
    <mergeCell ref="N4:O4"/>
    <mergeCell ref="N5:O5"/>
    <mergeCell ref="A2:B2"/>
    <mergeCell ref="E2:S2"/>
    <mergeCell ref="F4:G4"/>
    <mergeCell ref="H4:I4"/>
    <mergeCell ref="D7:E7"/>
    <mergeCell ref="F7:G7"/>
    <mergeCell ref="H7:I7"/>
    <mergeCell ref="J7:K7"/>
    <mergeCell ref="D14:E14"/>
    <mergeCell ref="F14:G14"/>
    <mergeCell ref="H14:I14"/>
    <mergeCell ref="J13:K13"/>
    <mergeCell ref="A34:C35"/>
    <mergeCell ref="J8:K8"/>
    <mergeCell ref="D9:E9"/>
    <mergeCell ref="F9:G9"/>
    <mergeCell ref="H9:I9"/>
    <mergeCell ref="D15:E15"/>
    <mergeCell ref="F15:G15"/>
    <mergeCell ref="H15:I15"/>
    <mergeCell ref="J15:K15"/>
    <mergeCell ref="A17:P17"/>
    <mergeCell ref="A18:A20"/>
    <mergeCell ref="D18:E18"/>
    <mergeCell ref="F18:G18"/>
    <mergeCell ref="H18:I18"/>
    <mergeCell ref="D19:E19"/>
    <mergeCell ref="F19:G19"/>
    <mergeCell ref="J14:K14"/>
    <mergeCell ref="D13:E13"/>
    <mergeCell ref="F13:G13"/>
    <mergeCell ref="H13:I13"/>
    <mergeCell ref="L13:M13"/>
    <mergeCell ref="L14:M14"/>
    <mergeCell ref="D16:E16"/>
    <mergeCell ref="F16:G16"/>
    <mergeCell ref="H16:I16"/>
    <mergeCell ref="J16:K16"/>
    <mergeCell ref="L15:M15"/>
    <mergeCell ref="L16:M16"/>
    <mergeCell ref="B21:C21"/>
    <mergeCell ref="B22:C22"/>
    <mergeCell ref="J21:K21"/>
    <mergeCell ref="J22:K22"/>
    <mergeCell ref="D22:E22"/>
    <mergeCell ref="F22:G22"/>
    <mergeCell ref="H22:I22"/>
    <mergeCell ref="D21:E21"/>
    <mergeCell ref="F21:G21"/>
    <mergeCell ref="H21:I21"/>
    <mergeCell ref="N6:O6"/>
    <mergeCell ref="L6:M6"/>
    <mergeCell ref="L4:M4"/>
    <mergeCell ref="L5:M5"/>
    <mergeCell ref="L11:M11"/>
    <mergeCell ref="L12:M12"/>
    <mergeCell ref="N11:O11"/>
    <mergeCell ref="N12:O12"/>
    <mergeCell ref="N13:O13"/>
    <mergeCell ref="N10:O10"/>
    <mergeCell ref="N7:O7"/>
    <mergeCell ref="N8:O8"/>
    <mergeCell ref="N9:O9"/>
    <mergeCell ref="L8:M8"/>
    <mergeCell ref="L9:M9"/>
    <mergeCell ref="L10:M10"/>
    <mergeCell ref="L7:M7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7" zoomScale="60" zoomScaleNormal="100" workbookViewId="0">
      <selection activeCell="P35" activeCellId="8" sqref="A28:C29 A31:C32 A34:C35 D28:P28 P29 D31:P31 P32 D34:P34 P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200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0</v>
      </c>
      <c r="D6" s="323">
        <f>SUM(D7:E14)</f>
        <v>3569.067</v>
      </c>
      <c r="E6" s="324"/>
      <c r="F6" s="323">
        <f t="shared" ref="F6" si="0">SUM(F7:G14)</f>
        <v>3017.6309999999999</v>
      </c>
      <c r="G6" s="324"/>
      <c r="H6" s="323">
        <f t="shared" ref="H6" si="1">SUM(H7:I14)</f>
        <v>3444.71</v>
      </c>
      <c r="I6" s="324"/>
      <c r="J6" s="323">
        <f t="shared" ref="J6" si="2">SUM(J7:K14)</f>
        <v>3451.8319999999999</v>
      </c>
      <c r="K6" s="324"/>
      <c r="L6" s="303">
        <f t="shared" ref="L6" si="3">SUM(L7:M14)</f>
        <v>4186.4259999999995</v>
      </c>
      <c r="M6" s="304"/>
      <c r="N6" s="303">
        <f t="shared" ref="N6" si="4">SUM(N7:O14)</f>
        <v>3508.7849999999999</v>
      </c>
      <c r="O6" s="304"/>
      <c r="P6" s="281">
        <f>(N6/H6-1)*100</f>
        <v>1.860098527887688</v>
      </c>
      <c r="Q6" s="281">
        <f>(N6/J6-1)*100</f>
        <v>1.6499354545644218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2009'!C15</f>
        <v>0</v>
      </c>
      <c r="D7" s="321">
        <f>'معدل 2010'!C15</f>
        <v>2940.067</v>
      </c>
      <c r="E7" s="322"/>
      <c r="F7" s="321">
        <f>'نفقات فعلية 2010'!C15</f>
        <v>2404.864</v>
      </c>
      <c r="G7" s="322"/>
      <c r="H7" s="319">
        <f>'مصدق 2011'!C15</f>
        <v>2943</v>
      </c>
      <c r="I7" s="320"/>
      <c r="J7" s="319">
        <f>'منقح 2011'!C15</f>
        <v>2958</v>
      </c>
      <c r="K7" s="320"/>
      <c r="L7" s="309">
        <f>'مقترح 2012'!C15</f>
        <v>3543.0540000000001</v>
      </c>
      <c r="M7" s="310"/>
      <c r="N7" s="311">
        <f>متفق2012!C15</f>
        <v>2999.953</v>
      </c>
      <c r="O7" s="312"/>
      <c r="P7" s="281">
        <f t="shared" ref="P7:P16" si="5">(N7/H7-1)*100</f>
        <v>1.9352021746517067</v>
      </c>
      <c r="Q7" s="281">
        <f t="shared" ref="Q7:Q16" si="6">(N7/J7-1)*100</f>
        <v>1.4182893847193956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2009'!D15</f>
        <v>0</v>
      </c>
      <c r="D8" s="321">
        <f>'معدل 2010'!D15</f>
        <v>468</v>
      </c>
      <c r="E8" s="322"/>
      <c r="F8" s="321">
        <f>'نفقات فعلية 2010'!D15</f>
        <v>351.63099999999997</v>
      </c>
      <c r="G8" s="322"/>
      <c r="H8" s="319">
        <f>'مصدق 2011'!D15</f>
        <v>453.21</v>
      </c>
      <c r="I8" s="320"/>
      <c r="J8" s="319">
        <f>'منقح 2011'!D15</f>
        <v>434.21</v>
      </c>
      <c r="K8" s="320"/>
      <c r="L8" s="309">
        <f>'مقترح 2012'!D15</f>
        <v>474.75</v>
      </c>
      <c r="M8" s="310"/>
      <c r="N8" s="309">
        <f>متفق2012!D15</f>
        <v>453.21</v>
      </c>
      <c r="O8" s="310"/>
      <c r="P8" s="281">
        <f t="shared" si="5"/>
        <v>0</v>
      </c>
      <c r="Q8" s="281">
        <f t="shared" si="6"/>
        <v>4.3757628797125747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2009'!E15</f>
        <v>0</v>
      </c>
      <c r="D9" s="321">
        <f>'معدل 2010'!E15</f>
        <v>0</v>
      </c>
      <c r="E9" s="322"/>
      <c r="F9" s="321">
        <f>'نفقات فعلية 2010'!E15</f>
        <v>0</v>
      </c>
      <c r="G9" s="322"/>
      <c r="H9" s="319">
        <f>'مصدق 2011'!E15</f>
        <v>0</v>
      </c>
      <c r="I9" s="320"/>
      <c r="J9" s="319">
        <f>'منقح 2011'!E15</f>
        <v>0</v>
      </c>
      <c r="K9" s="320"/>
      <c r="L9" s="309">
        <f>'مقترح 2012'!E15</f>
        <v>0</v>
      </c>
      <c r="M9" s="310"/>
      <c r="N9" s="309">
        <f>متفق2012!E15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2009'!F15</f>
        <v>0</v>
      </c>
      <c r="D10" s="321">
        <f>'معدل 2010'!F15</f>
        <v>0</v>
      </c>
      <c r="E10" s="322"/>
      <c r="F10" s="321">
        <f>'نفقات فعلية 2010'!F15</f>
        <v>0</v>
      </c>
      <c r="G10" s="322"/>
      <c r="H10" s="319">
        <f>'مصدق 2011'!F15</f>
        <v>0</v>
      </c>
      <c r="I10" s="320"/>
      <c r="J10" s="319">
        <f>'منقح 2011'!F15</f>
        <v>0</v>
      </c>
      <c r="K10" s="320"/>
      <c r="L10" s="309">
        <f>'مقترح 2012'!F15</f>
        <v>0</v>
      </c>
      <c r="M10" s="310"/>
      <c r="N10" s="309">
        <f>متفق2012!F15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2009'!G15</f>
        <v>0</v>
      </c>
      <c r="D11" s="321">
        <f>'معدل 2010'!G15</f>
        <v>0</v>
      </c>
      <c r="E11" s="322"/>
      <c r="F11" s="321">
        <f>'نفقات فعلية 2010'!G15</f>
        <v>0</v>
      </c>
      <c r="G11" s="322"/>
      <c r="H11" s="319">
        <f>'مصدق 2011'!G15</f>
        <v>0</v>
      </c>
      <c r="I11" s="320"/>
      <c r="J11" s="319">
        <f>'منقح 2011'!G15</f>
        <v>7.1219999999999999</v>
      </c>
      <c r="K11" s="320"/>
      <c r="L11" s="309">
        <f>'مقترح 2012'!G15</f>
        <v>7.1219999999999999</v>
      </c>
      <c r="M11" s="310"/>
      <c r="N11" s="309">
        <f>متفق2012!G15</f>
        <v>7.1219999999999999</v>
      </c>
      <c r="O11" s="310"/>
      <c r="P11" s="281" t="e">
        <f t="shared" si="5"/>
        <v>#DIV/0!</v>
      </c>
      <c r="Q11" s="281">
        <f t="shared" si="6"/>
        <v>0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2009'!H15</f>
        <v>0</v>
      </c>
      <c r="D12" s="321">
        <f>'معدل 2010'!H15</f>
        <v>0</v>
      </c>
      <c r="E12" s="322"/>
      <c r="F12" s="321">
        <f>'نفقات فعلية 2010'!H15</f>
        <v>0</v>
      </c>
      <c r="G12" s="322"/>
      <c r="H12" s="319">
        <f>'مصدق 2011'!H15</f>
        <v>0</v>
      </c>
      <c r="I12" s="320"/>
      <c r="J12" s="319">
        <f>'منقح 2011'!H15</f>
        <v>0</v>
      </c>
      <c r="K12" s="320"/>
      <c r="L12" s="309">
        <f>'مقترح 2012'!H15</f>
        <v>0</v>
      </c>
      <c r="M12" s="310"/>
      <c r="N12" s="309">
        <f>متفق2012!H15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2009'!I15</f>
        <v>0</v>
      </c>
      <c r="D13" s="321">
        <f>'معدل 2010'!I15</f>
        <v>3</v>
      </c>
      <c r="E13" s="322"/>
      <c r="F13" s="321">
        <f>'نفقات فعلية 2010'!I15</f>
        <v>4.4749999999999996</v>
      </c>
      <c r="G13" s="322"/>
      <c r="H13" s="319">
        <f>'مصدق 2011'!I15</f>
        <v>6.5</v>
      </c>
      <c r="I13" s="320"/>
      <c r="J13" s="319">
        <f>'منقح 2011'!I15</f>
        <v>10.5</v>
      </c>
      <c r="K13" s="320"/>
      <c r="L13" s="309">
        <f>'مقترح 2012'!I15</f>
        <v>25</v>
      </c>
      <c r="M13" s="310"/>
      <c r="N13" s="309">
        <f>متفق2012!I15</f>
        <v>6.5</v>
      </c>
      <c r="O13" s="310"/>
      <c r="P13" s="281">
        <f t="shared" si="5"/>
        <v>0</v>
      </c>
      <c r="Q13" s="281">
        <f t="shared" si="6"/>
        <v>-38.095238095238095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2009'!J15</f>
        <v>0</v>
      </c>
      <c r="D14" s="321">
        <f>'معدل 2010'!J15</f>
        <v>158</v>
      </c>
      <c r="E14" s="322"/>
      <c r="F14" s="321">
        <f>'نفقات فعلية 2010'!J15</f>
        <v>256.661</v>
      </c>
      <c r="G14" s="322"/>
      <c r="H14" s="319">
        <f>'مصدق 2011'!J15</f>
        <v>42</v>
      </c>
      <c r="I14" s="320"/>
      <c r="J14" s="319">
        <f>'منقح 2011'!J15</f>
        <v>42</v>
      </c>
      <c r="K14" s="320"/>
      <c r="L14" s="309">
        <f>'مقترح 2012'!J15</f>
        <v>136.5</v>
      </c>
      <c r="M14" s="310"/>
      <c r="N14" s="309">
        <f>متفق2012!J15</f>
        <v>42</v>
      </c>
      <c r="O14" s="310"/>
      <c r="P14" s="281">
        <f t="shared" si="5"/>
        <v>0</v>
      </c>
      <c r="Q14" s="281">
        <f t="shared" si="6"/>
        <v>0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2009'!N15</f>
        <v>0</v>
      </c>
      <c r="D15" s="323">
        <f>'معدل 2010'!N15</f>
        <v>1802</v>
      </c>
      <c r="E15" s="324"/>
      <c r="F15" s="323">
        <f>'نفقات فعلية 2010'!N15</f>
        <v>75.356999999999999</v>
      </c>
      <c r="G15" s="324"/>
      <c r="H15" s="333">
        <f>'مصدق 2011'!N15</f>
        <v>1803</v>
      </c>
      <c r="I15" s="334"/>
      <c r="J15" s="333">
        <f>'منقح 2011'!N15</f>
        <v>1803</v>
      </c>
      <c r="K15" s="334"/>
      <c r="L15" s="325">
        <f>'مقترح 2012'!N15</f>
        <v>1803</v>
      </c>
      <c r="M15" s="326"/>
      <c r="N15" s="325">
        <f>متفق2012!N15</f>
        <v>1262.0999999999999</v>
      </c>
      <c r="O15" s="326"/>
      <c r="P15" s="281">
        <f t="shared" si="5"/>
        <v>-30.000000000000004</v>
      </c>
      <c r="Q15" s="281">
        <f t="shared" si="6"/>
        <v>-30.000000000000004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0</v>
      </c>
      <c r="D16" s="323">
        <f>D6+D15</f>
        <v>5371.067</v>
      </c>
      <c r="E16" s="324"/>
      <c r="F16" s="323">
        <f t="shared" ref="F16" si="7">F6+F15</f>
        <v>3092.9879999999998</v>
      </c>
      <c r="G16" s="324"/>
      <c r="H16" s="323">
        <f t="shared" ref="H16" si="8">H6+H15</f>
        <v>5247.71</v>
      </c>
      <c r="I16" s="324"/>
      <c r="J16" s="323">
        <f t="shared" ref="J16" si="9">J6+J15</f>
        <v>5254.8320000000003</v>
      </c>
      <c r="K16" s="324"/>
      <c r="L16" s="303">
        <f t="shared" ref="L16" si="10">L6+L15</f>
        <v>5989.4259999999995</v>
      </c>
      <c r="M16" s="304"/>
      <c r="N16" s="303">
        <f t="shared" ref="N16" si="11">N6+N15</f>
        <v>4770.8850000000002</v>
      </c>
      <c r="O16" s="304"/>
      <c r="P16" s="281">
        <f t="shared" si="5"/>
        <v>-9.0863443292407471</v>
      </c>
      <c r="Q16" s="281">
        <f t="shared" si="6"/>
        <v>-9.2095617899868198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2009'!C15</f>
        <v>0</v>
      </c>
      <c r="E21" s="318"/>
      <c r="F21" s="309">
        <f>ايرادفعلي2010!C15</f>
        <v>2.58</v>
      </c>
      <c r="G21" s="310"/>
      <c r="H21" s="309">
        <f>مخطط2011!C15</f>
        <v>32</v>
      </c>
      <c r="I21" s="310"/>
      <c r="J21" s="315">
        <f>مخطط2012!C15</f>
        <v>5</v>
      </c>
      <c r="K21" s="316"/>
      <c r="L21" s="285">
        <f>(J21/H21-1)*100</f>
        <v>-84.375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2009'!D15</f>
        <v>0</v>
      </c>
      <c r="E22" s="318"/>
      <c r="F22" s="309">
        <f>ايرادفعلي2010!D15</f>
        <v>0</v>
      </c>
      <c r="G22" s="310"/>
      <c r="H22" s="309">
        <f>مخطط2011!D15</f>
        <v>0</v>
      </c>
      <c r="I22" s="310"/>
      <c r="J22" s="315">
        <f>مخطط2012!D15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2009'!E15</f>
        <v>0</v>
      </c>
      <c r="E23" s="318"/>
      <c r="F23" s="309">
        <f>ايرادفعلي2010!E15</f>
        <v>0</v>
      </c>
      <c r="G23" s="310"/>
      <c r="H23" s="309">
        <f>مخطط2011!E15</f>
        <v>0</v>
      </c>
      <c r="I23" s="310"/>
      <c r="J23" s="315">
        <f>مخطط2012!E15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2009'!F15</f>
        <v>0</v>
      </c>
      <c r="E24" s="318"/>
      <c r="F24" s="309">
        <f>ايرادفعلي2010!F15</f>
        <v>27.387</v>
      </c>
      <c r="G24" s="310"/>
      <c r="H24" s="309">
        <f>مخطط2011!F15</f>
        <v>0</v>
      </c>
      <c r="I24" s="310"/>
      <c r="J24" s="315">
        <f>مخطط2012!F15</f>
        <v>241</v>
      </c>
      <c r="K24" s="316"/>
      <c r="L24" s="285" t="e">
        <f t="shared" si="12"/>
        <v>#DIV/0!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2009'!G15</f>
        <v>0</v>
      </c>
      <c r="E25" s="318"/>
      <c r="F25" s="309">
        <f>ايرادفعلي2010!G15</f>
        <v>0</v>
      </c>
      <c r="G25" s="310"/>
      <c r="H25" s="309">
        <f>مخطط2011!G15</f>
        <v>0</v>
      </c>
      <c r="I25" s="310"/>
      <c r="J25" s="315">
        <f>مخطط2012!G15</f>
        <v>0</v>
      </c>
      <c r="K25" s="316"/>
      <c r="L25" s="285" t="e">
        <f t="shared" si="12"/>
        <v>#DIV/0!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0</v>
      </c>
      <c r="E26" s="368"/>
      <c r="F26" s="367">
        <f t="shared" ref="F26" si="13">SUM(F21:G25)</f>
        <v>29.966999999999999</v>
      </c>
      <c r="G26" s="368"/>
      <c r="H26" s="367">
        <f t="shared" ref="H26" si="14">SUM(H21:I25)</f>
        <v>32</v>
      </c>
      <c r="I26" s="368"/>
      <c r="J26" s="367">
        <f t="shared" ref="J26" si="15">SUM(J21:K25)</f>
        <v>246</v>
      </c>
      <c r="K26" s="368"/>
      <c r="L26" s="285">
        <f t="shared" si="12"/>
        <v>668.75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6" t="s">
        <v>58</v>
      </c>
      <c r="E28" s="286" t="s">
        <v>59</v>
      </c>
      <c r="F28" s="286" t="s">
        <v>60</v>
      </c>
      <c r="G28" s="286" t="s">
        <v>61</v>
      </c>
      <c r="H28" s="286" t="s">
        <v>62</v>
      </c>
      <c r="I28" s="286" t="s">
        <v>63</v>
      </c>
      <c r="J28" s="286" t="s">
        <v>64</v>
      </c>
      <c r="K28" s="286" t="s">
        <v>65</v>
      </c>
      <c r="L28" s="286" t="s">
        <v>66</v>
      </c>
      <c r="M28" s="286" t="s">
        <v>67</v>
      </c>
      <c r="N28" s="286" t="s">
        <v>68</v>
      </c>
      <c r="O28" s="286" t="s">
        <v>69</v>
      </c>
      <c r="P28" s="287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292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1</v>
      </c>
      <c r="E32" s="175">
        <v>0</v>
      </c>
      <c r="F32" s="175">
        <v>2</v>
      </c>
      <c r="G32" s="175">
        <v>15</v>
      </c>
      <c r="H32" s="175">
        <v>9</v>
      </c>
      <c r="I32" s="175">
        <v>30</v>
      </c>
      <c r="J32" s="175">
        <v>27</v>
      </c>
      <c r="K32" s="175">
        <v>30</v>
      </c>
      <c r="L32" s="175">
        <v>27</v>
      </c>
      <c r="M32" s="176">
        <v>36</v>
      </c>
      <c r="N32" s="176">
        <v>9</v>
      </c>
      <c r="O32" s="175">
        <v>4</v>
      </c>
      <c r="P32" s="290">
        <f>SUM(D32:O32)</f>
        <v>190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رقم(1)2012'!C14</f>
        <v>1</v>
      </c>
      <c r="E35" s="192">
        <f>'جدول رقم(1)2012'!D14</f>
        <v>0</v>
      </c>
      <c r="F35" s="192">
        <f>'جدول رقم(1)2012'!E14</f>
        <v>2</v>
      </c>
      <c r="G35" s="192">
        <f>'جدول رقم(1)2012'!F14</f>
        <v>16</v>
      </c>
      <c r="H35" s="192">
        <f>'جدول رقم(1)2012'!G14</f>
        <v>9</v>
      </c>
      <c r="I35" s="192">
        <f>'جدول رقم(1)2012'!H14</f>
        <v>29</v>
      </c>
      <c r="J35" s="192">
        <f>'جدول رقم(1)2012'!I14</f>
        <v>32</v>
      </c>
      <c r="K35" s="192">
        <f>'جدول رقم(1)2012'!J14</f>
        <v>27</v>
      </c>
      <c r="L35" s="192">
        <f>'جدول رقم(1)2012'!K14</f>
        <v>27</v>
      </c>
      <c r="M35" s="192">
        <f>'جدول رقم(1)2012'!L14</f>
        <v>37</v>
      </c>
      <c r="N35" s="192">
        <f>'جدول رقم(1)2012'!M14</f>
        <v>6</v>
      </c>
      <c r="O35" s="192">
        <f>'جدول رقم(1)2012'!N14</f>
        <v>3</v>
      </c>
      <c r="P35" s="291">
        <f>SUM(D35:O35)</f>
        <v>189</v>
      </c>
      <c r="Q35" s="32">
        <v>28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10" zoomScale="60" zoomScaleNormal="100" workbookViewId="0">
      <selection activeCell="P22" sqref="P22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201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941102.06500000006</v>
      </c>
      <c r="D6" s="323">
        <f>SUM(D7:E14)</f>
        <v>1671948.6088999999</v>
      </c>
      <c r="E6" s="324"/>
      <c r="F6" s="323">
        <f t="shared" ref="F6" si="0">SUM(F7:G14)</f>
        <v>1543482.5049999999</v>
      </c>
      <c r="G6" s="324"/>
      <c r="H6" s="323">
        <f t="shared" ref="H6" si="1">SUM(H7:I14)</f>
        <v>2352472.8170000003</v>
      </c>
      <c r="I6" s="324"/>
      <c r="J6" s="323">
        <f t="shared" ref="J6" si="2">SUM(J7:K14)</f>
        <v>2844625.949</v>
      </c>
      <c r="K6" s="324"/>
      <c r="L6" s="303">
        <f t="shared" ref="L6" si="3">SUM(L7:M14)</f>
        <v>6449013.2870000005</v>
      </c>
      <c r="M6" s="304"/>
      <c r="N6" s="303">
        <f t="shared" ref="N6" si="4">SUM(N7:O14)</f>
        <v>2814888.0840000003</v>
      </c>
      <c r="O6" s="304"/>
      <c r="P6" s="281">
        <f>(N6/H6-1)*100</f>
        <v>19.65656154062161</v>
      </c>
      <c r="Q6" s="281">
        <f>(N6/J6-1)*100</f>
        <v>-1.0454051089020644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2009'!C16</f>
        <v>408176.076</v>
      </c>
      <c r="D7" s="321">
        <f>'معدل 2010'!C16</f>
        <v>720476.35199999996</v>
      </c>
      <c r="E7" s="322"/>
      <c r="F7" s="321">
        <f>'نفقات فعلية 2010'!C16</f>
        <v>604169.77799999982</v>
      </c>
      <c r="G7" s="322"/>
      <c r="H7" s="319">
        <f>'مصدق 2011'!C16</f>
        <v>869157.10400000005</v>
      </c>
      <c r="I7" s="320"/>
      <c r="J7" s="319">
        <f>'منقح 2011'!C16</f>
        <v>882437.38299999991</v>
      </c>
      <c r="K7" s="320"/>
      <c r="L7" s="309">
        <f>'مقترح 2012'!C16</f>
        <v>1444348.176</v>
      </c>
      <c r="M7" s="310"/>
      <c r="N7" s="311">
        <f>متفق2012!C16</f>
        <v>919095.92900000012</v>
      </c>
      <c r="O7" s="312"/>
      <c r="P7" s="281">
        <f t="shared" ref="P7:P16" si="5">(N7/H7-1)*100</f>
        <v>5.7456614886047142</v>
      </c>
      <c r="Q7" s="281">
        <f t="shared" ref="Q7:Q16" si="6">(N7/J7-1)*100</f>
        <v>4.1542376497438305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2009'!D16</f>
        <v>167114.06600000002</v>
      </c>
      <c r="D8" s="321">
        <f>'معدل 2010'!D16</f>
        <v>219068.22000000003</v>
      </c>
      <c r="E8" s="322"/>
      <c r="F8" s="321">
        <f>'نفقات فعلية 2010'!D16</f>
        <v>257892.88900000005</v>
      </c>
      <c r="G8" s="322"/>
      <c r="H8" s="319">
        <f>'مصدق 2011'!D16</f>
        <v>266373.77800000005</v>
      </c>
      <c r="I8" s="320"/>
      <c r="J8" s="319">
        <f>'منقح 2011'!D16</f>
        <v>284704.55100000004</v>
      </c>
      <c r="K8" s="320"/>
      <c r="L8" s="309">
        <f>'مقترح 2012'!D16</f>
        <v>703090.8280000001</v>
      </c>
      <c r="M8" s="310"/>
      <c r="N8" s="309">
        <f>متفق2012!D16</f>
        <v>252719.91299999997</v>
      </c>
      <c r="O8" s="310"/>
      <c r="P8" s="281">
        <f t="shared" si="5"/>
        <v>-5.1258292398435934</v>
      </c>
      <c r="Q8" s="281">
        <f t="shared" si="6"/>
        <v>-11.234326212087865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2009'!E16</f>
        <v>0</v>
      </c>
      <c r="D9" s="321">
        <f>'معدل 2010'!E16</f>
        <v>0</v>
      </c>
      <c r="E9" s="322"/>
      <c r="F9" s="321">
        <f>'نفقات فعلية 2010'!E16</f>
        <v>0</v>
      </c>
      <c r="G9" s="322"/>
      <c r="H9" s="319">
        <f>'مصدق 2011'!E16</f>
        <v>0</v>
      </c>
      <c r="I9" s="320"/>
      <c r="J9" s="319">
        <f>'منقح 2011'!E16</f>
        <v>0</v>
      </c>
      <c r="K9" s="320"/>
      <c r="L9" s="309">
        <f>'مقترح 2012'!E16</f>
        <v>0</v>
      </c>
      <c r="M9" s="310"/>
      <c r="N9" s="309">
        <f>متفق2012!E16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2009'!F16</f>
        <v>0</v>
      </c>
      <c r="D10" s="321">
        <f>'معدل 2010'!F16</f>
        <v>0</v>
      </c>
      <c r="E10" s="322"/>
      <c r="F10" s="321">
        <f>'نفقات فعلية 2010'!F16</f>
        <v>0</v>
      </c>
      <c r="G10" s="322"/>
      <c r="H10" s="319">
        <f>'مصدق 2011'!F16</f>
        <v>0</v>
      </c>
      <c r="I10" s="320"/>
      <c r="J10" s="319">
        <f>'منقح 2011'!F16</f>
        <v>0</v>
      </c>
      <c r="K10" s="320"/>
      <c r="L10" s="309">
        <f>'مقترح 2012'!F16</f>
        <v>0</v>
      </c>
      <c r="M10" s="310"/>
      <c r="N10" s="309">
        <f>متفق2012!F16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2009'!G16</f>
        <v>335.154</v>
      </c>
      <c r="D11" s="321">
        <f>'معدل 2010'!G16</f>
        <v>363.35</v>
      </c>
      <c r="E11" s="322"/>
      <c r="F11" s="321">
        <f>'نفقات فعلية 2010'!G16</f>
        <v>199</v>
      </c>
      <c r="G11" s="322"/>
      <c r="H11" s="319">
        <f>'مصدق 2011'!G16</f>
        <v>0</v>
      </c>
      <c r="I11" s="320"/>
      <c r="J11" s="319">
        <f>'منقح 2011'!G16</f>
        <v>1132.239</v>
      </c>
      <c r="K11" s="320"/>
      <c r="L11" s="309">
        <f>'مقترح 2012'!G16</f>
        <v>11231.671</v>
      </c>
      <c r="M11" s="310"/>
      <c r="N11" s="309">
        <f>متفق2012!G16</f>
        <v>1065.9109999999998</v>
      </c>
      <c r="O11" s="310"/>
      <c r="P11" s="281" t="e">
        <f t="shared" si="5"/>
        <v>#DIV/0!</v>
      </c>
      <c r="Q11" s="281">
        <f t="shared" si="6"/>
        <v>-5.8581271268698725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2009'!H16</f>
        <v>14111.007</v>
      </c>
      <c r="D12" s="321">
        <f>'معدل 2010'!H16</f>
        <v>158878.649</v>
      </c>
      <c r="E12" s="322"/>
      <c r="F12" s="321">
        <f>'نفقات فعلية 2010'!H16</f>
        <v>155190.416</v>
      </c>
      <c r="G12" s="322"/>
      <c r="H12" s="319">
        <f>'مصدق 2011'!H16</f>
        <v>3280.6</v>
      </c>
      <c r="I12" s="320"/>
      <c r="J12" s="319">
        <f>'منقح 2011'!H16</f>
        <v>449065.261</v>
      </c>
      <c r="K12" s="320"/>
      <c r="L12" s="309">
        <f>'مقترح 2012'!H16</f>
        <v>1122496.3810000001</v>
      </c>
      <c r="M12" s="310"/>
      <c r="N12" s="309">
        <f>متفق2012!H16</f>
        <v>459465.38099999999</v>
      </c>
      <c r="O12" s="310"/>
      <c r="P12" s="281">
        <f t="shared" si="5"/>
        <v>13905.528897152959</v>
      </c>
      <c r="Q12" s="281">
        <f t="shared" si="6"/>
        <v>2.3159484607739422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2009'!I16</f>
        <v>327409.15299999999</v>
      </c>
      <c r="D13" s="321">
        <f>'معدل 2010'!I16</f>
        <v>518475.62099999993</v>
      </c>
      <c r="E13" s="322"/>
      <c r="F13" s="321">
        <f>'نفقات فعلية 2010'!I16</f>
        <v>455103.73800000001</v>
      </c>
      <c r="G13" s="322"/>
      <c r="H13" s="319">
        <f>'مصدق 2011'!I16</f>
        <v>1153768.3160000001</v>
      </c>
      <c r="I13" s="320"/>
      <c r="J13" s="319">
        <f>'منقح 2011'!I16</f>
        <v>1152069.4960000003</v>
      </c>
      <c r="K13" s="320"/>
      <c r="L13" s="309">
        <f>'مقترح 2012'!I16</f>
        <v>2904207.1630000002</v>
      </c>
      <c r="M13" s="310"/>
      <c r="N13" s="309">
        <f>متفق2012!I16</f>
        <v>1130071.2440000002</v>
      </c>
      <c r="O13" s="310"/>
      <c r="P13" s="281">
        <f t="shared" si="5"/>
        <v>-2.0538847939727933</v>
      </c>
      <c r="Q13" s="281">
        <f t="shared" si="6"/>
        <v>-1.9094552955683963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2009'!J16</f>
        <v>23956.609000000004</v>
      </c>
      <c r="D14" s="321">
        <f>'معدل 2010'!J16</f>
        <v>54686.416899999989</v>
      </c>
      <c r="E14" s="322"/>
      <c r="F14" s="321">
        <f>'نفقات فعلية 2010'!J16</f>
        <v>70926.683999999994</v>
      </c>
      <c r="G14" s="322"/>
      <c r="H14" s="319">
        <f>'مصدق 2011'!J16</f>
        <v>59893.019</v>
      </c>
      <c r="I14" s="320"/>
      <c r="J14" s="319">
        <f>'منقح 2011'!J16</f>
        <v>75217.019</v>
      </c>
      <c r="K14" s="320"/>
      <c r="L14" s="309">
        <f>'مقترح 2012'!J16</f>
        <v>263639.06799999997</v>
      </c>
      <c r="M14" s="310"/>
      <c r="N14" s="309">
        <f>متفق2012!J16</f>
        <v>52469.705999999998</v>
      </c>
      <c r="O14" s="310"/>
      <c r="P14" s="281">
        <f t="shared" si="5"/>
        <v>-12.394287554614669</v>
      </c>
      <c r="Q14" s="281">
        <f t="shared" si="6"/>
        <v>-30.242242118103626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2009'!N16</f>
        <v>151804.90700000001</v>
      </c>
      <c r="D15" s="323">
        <f>'معدل 2010'!N16</f>
        <v>548763.87599999993</v>
      </c>
      <c r="E15" s="324"/>
      <c r="F15" s="323">
        <f>'نفقات فعلية 2010'!N16</f>
        <v>344433.37899999996</v>
      </c>
      <c r="G15" s="324"/>
      <c r="H15" s="333">
        <f>'مصدق 2011'!N16</f>
        <v>430097.62</v>
      </c>
      <c r="I15" s="334"/>
      <c r="J15" s="333">
        <f>'منقح 2011'!N16</f>
        <v>442542.62</v>
      </c>
      <c r="K15" s="334"/>
      <c r="L15" s="325">
        <f>'مقترح 2012'!N16</f>
        <v>400300</v>
      </c>
      <c r="M15" s="326"/>
      <c r="N15" s="325">
        <f>متفق2012!N16</f>
        <v>280210</v>
      </c>
      <c r="O15" s="326"/>
      <c r="P15" s="281">
        <f t="shared" si="5"/>
        <v>-34.849674359974372</v>
      </c>
      <c r="Q15" s="281">
        <f t="shared" si="6"/>
        <v>-36.681804794304327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1092906.9720000001</v>
      </c>
      <c r="D16" s="323">
        <f>D6+D15</f>
        <v>2220712.4848999996</v>
      </c>
      <c r="E16" s="324"/>
      <c r="F16" s="323">
        <f t="shared" ref="F16" si="7">F6+F15</f>
        <v>1887915.8839999998</v>
      </c>
      <c r="G16" s="324"/>
      <c r="H16" s="323">
        <f t="shared" ref="H16" si="8">H6+H15</f>
        <v>2782570.4370000004</v>
      </c>
      <c r="I16" s="324"/>
      <c r="J16" s="323">
        <f t="shared" ref="J16" si="9">J6+J15</f>
        <v>3287168.5690000001</v>
      </c>
      <c r="K16" s="324"/>
      <c r="L16" s="303">
        <f t="shared" ref="L16" si="10">L6+L15</f>
        <v>6849313.2870000005</v>
      </c>
      <c r="M16" s="304"/>
      <c r="N16" s="303">
        <f t="shared" ref="N16" si="11">N6+N15</f>
        <v>3095098.0840000003</v>
      </c>
      <c r="O16" s="304"/>
      <c r="P16" s="281">
        <f t="shared" si="5"/>
        <v>11.231616739842476</v>
      </c>
      <c r="Q16" s="281">
        <f t="shared" si="6"/>
        <v>-5.8430372817305898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2009'!C16</f>
        <v>3083.2289999999998</v>
      </c>
      <c r="E21" s="318"/>
      <c r="F21" s="309">
        <f>ايرادفعلي2010!C16</f>
        <v>1730.1889999999994</v>
      </c>
      <c r="G21" s="310"/>
      <c r="H21" s="309">
        <f>مخطط2011!C16</f>
        <v>5233</v>
      </c>
      <c r="I21" s="310"/>
      <c r="J21" s="315">
        <f>مخطط2012!C16</f>
        <v>4867.5</v>
      </c>
      <c r="K21" s="316"/>
      <c r="L21" s="285">
        <f>(J21/H21-1)*100</f>
        <v>-6.9845213070896195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2009'!D16</f>
        <v>11.9</v>
      </c>
      <c r="E22" s="318"/>
      <c r="F22" s="309">
        <f>ايرادفعلي2010!D16</f>
        <v>0</v>
      </c>
      <c r="G22" s="310"/>
      <c r="H22" s="309">
        <f>مخطط2011!D16</f>
        <v>0</v>
      </c>
      <c r="I22" s="310"/>
      <c r="J22" s="315">
        <f>مخطط2012!D16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2009'!E16</f>
        <v>0</v>
      </c>
      <c r="E23" s="318"/>
      <c r="F23" s="309">
        <f>ايرادفعلي2010!E16</f>
        <v>0</v>
      </c>
      <c r="G23" s="310"/>
      <c r="H23" s="309">
        <f>مخطط2011!E16</f>
        <v>0</v>
      </c>
      <c r="I23" s="310"/>
      <c r="J23" s="315">
        <f>مخطط2012!E16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2009'!F16</f>
        <v>3637.433</v>
      </c>
      <c r="E24" s="318"/>
      <c r="F24" s="309">
        <f>ايرادفعلي2010!F16</f>
        <v>4967.0290000000005</v>
      </c>
      <c r="G24" s="310"/>
      <c r="H24" s="309">
        <f>مخطط2011!F16</f>
        <v>2758.1</v>
      </c>
      <c r="I24" s="310"/>
      <c r="J24" s="315">
        <f>مخطط2012!F16</f>
        <v>7208.9610000000002</v>
      </c>
      <c r="K24" s="316"/>
      <c r="L24" s="285">
        <f t="shared" si="12"/>
        <v>161.37417062470541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2009'!G16</f>
        <v>0</v>
      </c>
      <c r="E25" s="318"/>
      <c r="F25" s="309">
        <f>ايرادفعلي2010!G16</f>
        <v>2.65</v>
      </c>
      <c r="G25" s="310"/>
      <c r="H25" s="309">
        <f>مخطط2011!G16</f>
        <v>11</v>
      </c>
      <c r="I25" s="310"/>
      <c r="J25" s="315">
        <f>مخطط2012!G16</f>
        <v>150</v>
      </c>
      <c r="K25" s="316"/>
      <c r="L25" s="285">
        <f t="shared" si="12"/>
        <v>1263.6363636363637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6732.5619999999999</v>
      </c>
      <c r="E26" s="368"/>
      <c r="F26" s="367">
        <f t="shared" ref="F26" si="13">SUM(F21:G25)</f>
        <v>6699.8679999999995</v>
      </c>
      <c r="G26" s="368"/>
      <c r="H26" s="367">
        <f t="shared" ref="H26" si="14">SUM(H21:I25)</f>
        <v>8002.1</v>
      </c>
      <c r="I26" s="368"/>
      <c r="J26" s="367">
        <f t="shared" ref="J26" si="15">SUM(J21:K25)</f>
        <v>12226.460999999999</v>
      </c>
      <c r="K26" s="368"/>
      <c r="L26" s="285">
        <f t="shared" si="12"/>
        <v>52.790654953074799</v>
      </c>
      <c r="M26" s="270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64</v>
      </c>
      <c r="E29" s="171">
        <v>173</v>
      </c>
      <c r="F29" s="171">
        <v>217</v>
      </c>
      <c r="G29" s="171">
        <v>705</v>
      </c>
      <c r="H29" s="171">
        <v>1358</v>
      </c>
      <c r="I29" s="171">
        <v>1560</v>
      </c>
      <c r="J29" s="171">
        <v>2990</v>
      </c>
      <c r="K29" s="171">
        <v>3369</v>
      </c>
      <c r="L29" s="171">
        <v>6865</v>
      </c>
      <c r="M29" s="171">
        <v>3708</v>
      </c>
      <c r="N29" s="171">
        <v>2265</v>
      </c>
      <c r="O29" s="171">
        <v>4330</v>
      </c>
      <c r="P29" s="290">
        <f>SUM(D29:O29)</f>
        <v>27604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x14ac:dyDescent="0.2">
      <c r="A32" s="330"/>
      <c r="B32" s="331"/>
      <c r="C32" s="332"/>
      <c r="D32" s="171">
        <v>62</v>
      </c>
      <c r="E32" s="171">
        <v>154</v>
      </c>
      <c r="F32" s="171">
        <v>219</v>
      </c>
      <c r="G32" s="171">
        <v>781</v>
      </c>
      <c r="H32" s="171">
        <v>1433</v>
      </c>
      <c r="I32" s="171">
        <v>1984</v>
      </c>
      <c r="J32" s="171">
        <v>3364</v>
      </c>
      <c r="K32" s="171">
        <v>4976</v>
      </c>
      <c r="L32" s="171">
        <v>12645</v>
      </c>
      <c r="M32" s="171">
        <v>5248</v>
      </c>
      <c r="N32" s="171">
        <v>4150</v>
      </c>
      <c r="O32" s="171">
        <v>4998</v>
      </c>
      <c r="P32" s="290">
        <f>SUM(D32:O32)</f>
        <v>40014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رقم(1)2012'!C15</f>
        <v>59</v>
      </c>
      <c r="E35" s="192">
        <f>'جدول رقم(1)2012'!D15</f>
        <v>133</v>
      </c>
      <c r="F35" s="192">
        <f>'جدول رقم(1)2012'!E15</f>
        <v>178</v>
      </c>
      <c r="G35" s="192">
        <f>'جدول رقم(1)2012'!F15</f>
        <v>786</v>
      </c>
      <c r="H35" s="192">
        <f>'جدول رقم(1)2012'!G15</f>
        <v>1367</v>
      </c>
      <c r="I35" s="192">
        <f>'جدول رقم(1)2012'!H15</f>
        <v>2017</v>
      </c>
      <c r="J35" s="192">
        <f>'جدول رقم(1)2012'!I15</f>
        <v>3695</v>
      </c>
      <c r="K35" s="192">
        <f>'جدول رقم(1)2012'!J15</f>
        <v>5931</v>
      </c>
      <c r="L35" s="192">
        <f>'جدول رقم(1)2012'!K15</f>
        <v>13043</v>
      </c>
      <c r="M35" s="192">
        <f>'جدول رقم(1)2012'!L15</f>
        <v>4543</v>
      </c>
      <c r="N35" s="192">
        <f>'جدول رقم(1)2012'!M15</f>
        <v>4795</v>
      </c>
      <c r="O35" s="192">
        <f>'جدول رقم(1)2012'!N15</f>
        <v>4056</v>
      </c>
      <c r="P35" s="291">
        <f>SUM(D35:O35)</f>
        <v>40603</v>
      </c>
      <c r="Q35" s="32">
        <v>29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21" sqref="P21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202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121"/>
      <c r="S3" s="121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121"/>
      <c r="S4" s="121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121"/>
      <c r="S5" s="121"/>
    </row>
    <row r="6" spans="1:19" ht="15.75" x14ac:dyDescent="0.25">
      <c r="A6" s="278" t="s">
        <v>24</v>
      </c>
      <c r="B6" s="279" t="s">
        <v>25</v>
      </c>
      <c r="C6" s="280">
        <f>SUM(C7:C14)</f>
        <v>49245.894000000008</v>
      </c>
      <c r="D6" s="323">
        <f>SUM(D7:E14)</f>
        <v>105429.77400000002</v>
      </c>
      <c r="E6" s="324"/>
      <c r="F6" s="323">
        <f t="shared" ref="F6" si="0">SUM(F7:G14)</f>
        <v>58401.757999999994</v>
      </c>
      <c r="G6" s="324"/>
      <c r="H6" s="323">
        <f t="shared" ref="H6" si="1">SUM(H7:I14)</f>
        <v>125656.079</v>
      </c>
      <c r="I6" s="324"/>
      <c r="J6" s="323">
        <f t="shared" ref="J6" si="2">SUM(J7:K14)</f>
        <v>139914.75599999999</v>
      </c>
      <c r="K6" s="324"/>
      <c r="L6" s="303">
        <f t="shared" ref="L6" si="3">SUM(L7:M14)</f>
        <v>132566.79300000001</v>
      </c>
      <c r="M6" s="304"/>
      <c r="N6" s="303">
        <f t="shared" ref="N6" si="4">SUM(N7:O14)</f>
        <v>69499.884999999995</v>
      </c>
      <c r="O6" s="304"/>
      <c r="P6" s="281">
        <f>(N6/H6-1)*100</f>
        <v>-44.690391779612995</v>
      </c>
      <c r="Q6" s="281">
        <f>(N6/J6-1)*100</f>
        <v>-50.326979807619445</v>
      </c>
      <c r="R6" s="8"/>
      <c r="S6" s="9"/>
    </row>
    <row r="7" spans="1:19" ht="15.75" x14ac:dyDescent="0.25">
      <c r="A7" s="10"/>
      <c r="B7" s="11" t="s">
        <v>26</v>
      </c>
      <c r="C7" s="126">
        <f>'نفقات فعلية 2009'!C17</f>
        <v>27614.109</v>
      </c>
      <c r="D7" s="321">
        <f>'معدل 2010'!C17</f>
        <v>64167.938000000002</v>
      </c>
      <c r="E7" s="322"/>
      <c r="F7" s="321">
        <f>'نفقات فعلية 2010'!C17</f>
        <v>31059.760999999999</v>
      </c>
      <c r="G7" s="322"/>
      <c r="H7" s="319">
        <f>'مصدق 2011'!C17</f>
        <v>77174.2</v>
      </c>
      <c r="I7" s="320"/>
      <c r="J7" s="319">
        <f>'منقح 2011'!C17</f>
        <v>77485.207999999999</v>
      </c>
      <c r="K7" s="320"/>
      <c r="L7" s="309">
        <f>'مقترح 2012'!C17</f>
        <v>81871.73</v>
      </c>
      <c r="M7" s="310"/>
      <c r="N7" s="309">
        <f>متفق2012!C17</f>
        <v>36625</v>
      </c>
      <c r="O7" s="310"/>
      <c r="P7" s="281">
        <f t="shared" ref="P7:P16" si="5">(N7/H7-1)*100</f>
        <v>-52.542429983077241</v>
      </c>
      <c r="Q7" s="281">
        <f t="shared" ref="Q7:Q16" si="6">(N7/J7-1)*100</f>
        <v>-52.73291387434876</v>
      </c>
      <c r="R7" s="8"/>
      <c r="S7" s="358"/>
    </row>
    <row r="8" spans="1:19" ht="15.75" x14ac:dyDescent="0.25">
      <c r="A8" s="12"/>
      <c r="B8" s="11" t="s">
        <v>27</v>
      </c>
      <c r="C8" s="126">
        <f>'نفقات فعلية 2009'!D17</f>
        <v>18033.627</v>
      </c>
      <c r="D8" s="321">
        <f>'معدل 2010'!D17</f>
        <v>28000.056</v>
      </c>
      <c r="E8" s="322"/>
      <c r="F8" s="321">
        <f>'نفقات فعلية 2010'!D17</f>
        <v>19406.496999999999</v>
      </c>
      <c r="G8" s="322"/>
      <c r="H8" s="319">
        <f>'مصدق 2011'!D17</f>
        <v>36099.379000000001</v>
      </c>
      <c r="I8" s="320"/>
      <c r="J8" s="319">
        <f>'منقح 2011'!D17</f>
        <v>36189.379000000001</v>
      </c>
      <c r="K8" s="320"/>
      <c r="L8" s="309">
        <f>'مقترح 2012'!D17</f>
        <v>37059.374000000003</v>
      </c>
      <c r="M8" s="310"/>
      <c r="N8" s="309">
        <f>متفق2012!D17</f>
        <v>25024.374</v>
      </c>
      <c r="O8" s="310"/>
      <c r="P8" s="281">
        <f t="shared" si="5"/>
        <v>-30.679211960959218</v>
      </c>
      <c r="Q8" s="281">
        <f t="shared" si="6"/>
        <v>-30.851607041944551</v>
      </c>
      <c r="R8" s="8"/>
      <c r="S8" s="358"/>
    </row>
    <row r="9" spans="1:19" ht="15.75" x14ac:dyDescent="0.25">
      <c r="A9" s="12"/>
      <c r="B9" s="11" t="s">
        <v>28</v>
      </c>
      <c r="C9" s="126">
        <f>'نفقات فعلية 2009'!E17</f>
        <v>0</v>
      </c>
      <c r="D9" s="321">
        <f>'معدل 2010'!E17</f>
        <v>0</v>
      </c>
      <c r="E9" s="322"/>
      <c r="F9" s="321">
        <f>'نفقات فعلية 2010'!E17</f>
        <v>0</v>
      </c>
      <c r="G9" s="322"/>
      <c r="H9" s="319">
        <f>'مصدق 2011'!E17</f>
        <v>0</v>
      </c>
      <c r="I9" s="320"/>
      <c r="J9" s="319">
        <f>'منقح 2011'!E17</f>
        <v>0</v>
      </c>
      <c r="K9" s="320"/>
      <c r="L9" s="309">
        <f>'مقترح 2012'!E17</f>
        <v>0</v>
      </c>
      <c r="M9" s="310"/>
      <c r="N9" s="309">
        <f>متفق2012!E17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26">
        <f>'نفقات فعلية 2009'!F17</f>
        <v>0</v>
      </c>
      <c r="D10" s="321">
        <f>'معدل 2010'!F17</f>
        <v>0</v>
      </c>
      <c r="E10" s="322"/>
      <c r="F10" s="321">
        <f>'نفقات فعلية 2010'!F17</f>
        <v>0</v>
      </c>
      <c r="G10" s="322"/>
      <c r="H10" s="319">
        <f>'مصدق 2011'!F17</f>
        <v>0</v>
      </c>
      <c r="I10" s="320"/>
      <c r="J10" s="319">
        <f>'منقح 2011'!F17</f>
        <v>0</v>
      </c>
      <c r="K10" s="320"/>
      <c r="L10" s="309">
        <f>'مقترح 2012'!F17</f>
        <v>0</v>
      </c>
      <c r="M10" s="310"/>
      <c r="N10" s="309">
        <f>متفق2012!F17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26">
        <f>'نفقات فعلية 2009'!G17</f>
        <v>0</v>
      </c>
      <c r="D11" s="321">
        <f>'معدل 2010'!G17</f>
        <v>0</v>
      </c>
      <c r="E11" s="322"/>
      <c r="F11" s="321">
        <f>'نفقات فعلية 2010'!G17</f>
        <v>0</v>
      </c>
      <c r="G11" s="322"/>
      <c r="H11" s="319">
        <f>'مصدق 2011'!G17</f>
        <v>0</v>
      </c>
      <c r="I11" s="320"/>
      <c r="J11" s="319">
        <f>'منقح 2011'!G17</f>
        <v>1132.239</v>
      </c>
      <c r="K11" s="320"/>
      <c r="L11" s="309">
        <f>'مقترح 2012'!G17</f>
        <v>925.51099999999997</v>
      </c>
      <c r="M11" s="310"/>
      <c r="N11" s="309">
        <f>متفق2012!G17</f>
        <v>925.51099999999997</v>
      </c>
      <c r="O11" s="310"/>
      <c r="P11" s="281" t="e">
        <f t="shared" si="5"/>
        <v>#DIV/0!</v>
      </c>
      <c r="Q11" s="281">
        <f t="shared" si="6"/>
        <v>-18.258335916710166</v>
      </c>
      <c r="R11" s="8"/>
      <c r="S11" s="358"/>
    </row>
    <row r="12" spans="1:19" ht="15.75" x14ac:dyDescent="0.25">
      <c r="A12" s="12"/>
      <c r="B12" s="11" t="s">
        <v>31</v>
      </c>
      <c r="C12" s="126">
        <f>'نفقات فعلية 2009'!H17</f>
        <v>2282.125</v>
      </c>
      <c r="D12" s="321">
        <f>'معدل 2010'!H17</f>
        <v>4164.1220000000003</v>
      </c>
      <c r="E12" s="322"/>
      <c r="F12" s="321">
        <f>'نفقات فعلية 2010'!H17</f>
        <v>599.09</v>
      </c>
      <c r="G12" s="322"/>
      <c r="H12" s="319">
        <f>'مصدق 2011'!H17</f>
        <v>0</v>
      </c>
      <c r="I12" s="320"/>
      <c r="J12" s="319">
        <f>'منقح 2011'!H17</f>
        <v>0</v>
      </c>
      <c r="K12" s="320"/>
      <c r="L12" s="309">
        <f>'مقترح 2012'!H17</f>
        <v>0</v>
      </c>
      <c r="M12" s="310"/>
      <c r="N12" s="309">
        <f>متفق2012!H17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26">
        <f>'نفقات فعلية 2009'!I17</f>
        <v>196.26400000000001</v>
      </c>
      <c r="D13" s="321">
        <f>'معدل 2010'!I17</f>
        <v>766.99800000000005</v>
      </c>
      <c r="E13" s="322"/>
      <c r="F13" s="321">
        <f>'نفقات فعلية 2010'!I17</f>
        <v>264.85000000000002</v>
      </c>
      <c r="G13" s="322"/>
      <c r="H13" s="319">
        <f>'مصدق 2011'!I17</f>
        <v>1400</v>
      </c>
      <c r="I13" s="320"/>
      <c r="J13" s="319">
        <f>'منقح 2011'!I17</f>
        <v>4125.43</v>
      </c>
      <c r="K13" s="320"/>
      <c r="L13" s="309">
        <f>'مقترح 2012'!I17</f>
        <v>1463</v>
      </c>
      <c r="M13" s="310"/>
      <c r="N13" s="309">
        <f>متفق2012!I17</f>
        <v>350</v>
      </c>
      <c r="O13" s="310"/>
      <c r="P13" s="281">
        <f t="shared" si="5"/>
        <v>-75</v>
      </c>
      <c r="Q13" s="281">
        <f t="shared" si="6"/>
        <v>-91.516035904136046</v>
      </c>
      <c r="R13" s="8"/>
      <c r="S13" s="358"/>
    </row>
    <row r="14" spans="1:19" ht="15.75" x14ac:dyDescent="0.25">
      <c r="A14" s="12"/>
      <c r="B14" s="13" t="s">
        <v>33</v>
      </c>
      <c r="C14" s="126">
        <f>'نفقات فعلية 2009'!J17</f>
        <v>1119.769</v>
      </c>
      <c r="D14" s="321">
        <f>'معدل 2010'!J17</f>
        <v>8330.66</v>
      </c>
      <c r="E14" s="322"/>
      <c r="F14" s="321">
        <f>'نفقات فعلية 2010'!J17</f>
        <v>7071.56</v>
      </c>
      <c r="G14" s="322"/>
      <c r="H14" s="319">
        <f>'مصدق 2011'!J17</f>
        <v>10982.5</v>
      </c>
      <c r="I14" s="320"/>
      <c r="J14" s="319">
        <f>'منقح 2011'!J17</f>
        <v>20982.5</v>
      </c>
      <c r="K14" s="320"/>
      <c r="L14" s="309">
        <f>'مقترح 2012'!J17</f>
        <v>11247.178</v>
      </c>
      <c r="M14" s="310"/>
      <c r="N14" s="309">
        <f>متفق2012!J17</f>
        <v>6575</v>
      </c>
      <c r="O14" s="310"/>
      <c r="P14" s="281">
        <f t="shared" si="5"/>
        <v>-40.132028226724337</v>
      </c>
      <c r="Q14" s="281">
        <f t="shared" si="6"/>
        <v>-68.664363159776002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2009'!N17</f>
        <v>48151.264000000003</v>
      </c>
      <c r="D15" s="323">
        <f>'معدل 2010'!N17</f>
        <v>69231.209000000003</v>
      </c>
      <c r="E15" s="324"/>
      <c r="F15" s="323">
        <f>'نفقات فعلية 2010'!N17</f>
        <v>22130.634999999998</v>
      </c>
      <c r="G15" s="324"/>
      <c r="H15" s="333">
        <f>'مصدق 2011'!N17</f>
        <v>15897.62</v>
      </c>
      <c r="I15" s="334"/>
      <c r="J15" s="333">
        <f>'منقح 2011'!N17</f>
        <v>94122.62</v>
      </c>
      <c r="K15" s="334"/>
      <c r="L15" s="325">
        <f>'مقترح 2012'!N17</f>
        <v>16500</v>
      </c>
      <c r="M15" s="326"/>
      <c r="N15" s="325">
        <f>متفق2012!N17</f>
        <v>11550</v>
      </c>
      <c r="O15" s="326"/>
      <c r="P15" s="281">
        <f t="shared" si="5"/>
        <v>-27.347615555032768</v>
      </c>
      <c r="Q15" s="281">
        <f t="shared" si="6"/>
        <v>-87.728773380936488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97397.15800000001</v>
      </c>
      <c r="D16" s="323">
        <f>D6+D15</f>
        <v>174660.98300000001</v>
      </c>
      <c r="E16" s="324"/>
      <c r="F16" s="323">
        <f t="shared" ref="F16" si="7">F6+F15</f>
        <v>80532.392999999996</v>
      </c>
      <c r="G16" s="324"/>
      <c r="H16" s="323">
        <f t="shared" ref="H16" si="8">H6+H15</f>
        <v>141553.69899999999</v>
      </c>
      <c r="I16" s="324"/>
      <c r="J16" s="323">
        <f t="shared" ref="J16" si="9">J6+J15</f>
        <v>234037.37599999999</v>
      </c>
      <c r="K16" s="324"/>
      <c r="L16" s="303">
        <f t="shared" ref="L16" si="10">L6+L15</f>
        <v>149066.79300000001</v>
      </c>
      <c r="M16" s="304"/>
      <c r="N16" s="303">
        <f t="shared" ref="N16" si="11">N6+N15</f>
        <v>81049.884999999995</v>
      </c>
      <c r="O16" s="304"/>
      <c r="P16" s="281">
        <f t="shared" si="5"/>
        <v>-42.742658388602052</v>
      </c>
      <c r="Q16" s="281">
        <f t="shared" si="6"/>
        <v>-65.368828524209746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121"/>
      <c r="N18" s="121"/>
      <c r="O18" s="121"/>
      <c r="P18" s="121"/>
      <c r="Q18" s="361"/>
      <c r="R18" s="121"/>
      <c r="S18" s="121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121"/>
      <c r="N19" s="121"/>
      <c r="O19" s="121"/>
      <c r="P19" s="121"/>
      <c r="Q19" s="361"/>
      <c r="R19" s="121"/>
      <c r="S19" s="121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121"/>
      <c r="N20" s="27"/>
      <c r="O20" s="27"/>
      <c r="P20" s="27"/>
      <c r="Q20" s="26"/>
      <c r="R20" s="121"/>
      <c r="S20" s="121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2009'!C17</f>
        <v>133.13</v>
      </c>
      <c r="E21" s="318"/>
      <c r="F21" s="309">
        <f>ايرادفعلي2010!C17</f>
        <v>159.00700000000001</v>
      </c>
      <c r="G21" s="310"/>
      <c r="H21" s="309">
        <f>مخطط2011!C17</f>
        <v>1000</v>
      </c>
      <c r="I21" s="310"/>
      <c r="J21" s="315">
        <f>مخطط2012!C17</f>
        <v>191.25</v>
      </c>
      <c r="K21" s="316"/>
      <c r="L21" s="285">
        <f>(J21/H21-1)*100</f>
        <v>-80.875</v>
      </c>
      <c r="M21" s="121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2009'!D17</f>
        <v>0</v>
      </c>
      <c r="E22" s="318"/>
      <c r="F22" s="309">
        <f>ايرادفعلي2010!D17</f>
        <v>0</v>
      </c>
      <c r="G22" s="310"/>
      <c r="H22" s="309">
        <f>مخطط2011!D17</f>
        <v>0</v>
      </c>
      <c r="I22" s="310"/>
      <c r="J22" s="315">
        <f>مخطط2012!D17</f>
        <v>0</v>
      </c>
      <c r="K22" s="316"/>
      <c r="L22" s="285" t="e">
        <f t="shared" ref="L22:L26" si="12">(J22/H22-1)*100</f>
        <v>#DIV/0!</v>
      </c>
      <c r="M22" s="121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2009'!E17</f>
        <v>0</v>
      </c>
      <c r="E23" s="318"/>
      <c r="F23" s="309">
        <f>ايرادفعلي2010!E17</f>
        <v>0</v>
      </c>
      <c r="G23" s="310"/>
      <c r="H23" s="309">
        <f>مخطط2011!E17</f>
        <v>0</v>
      </c>
      <c r="I23" s="310"/>
      <c r="J23" s="315">
        <f>مخطط2012!E17</f>
        <v>0</v>
      </c>
      <c r="K23" s="316"/>
      <c r="L23" s="285" t="e">
        <f t="shared" si="12"/>
        <v>#DIV/0!</v>
      </c>
      <c r="M23" s="121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2009'!F17</f>
        <v>939.35799999999995</v>
      </c>
      <c r="E24" s="318"/>
      <c r="F24" s="309">
        <f>ايرادفعلي2010!F17</f>
        <v>1484.9770000000001</v>
      </c>
      <c r="G24" s="310"/>
      <c r="H24" s="309">
        <f>مخطط2011!F17</f>
        <v>850</v>
      </c>
      <c r="I24" s="310"/>
      <c r="J24" s="315">
        <f>مخطط2012!F17</f>
        <v>2259</v>
      </c>
      <c r="K24" s="316"/>
      <c r="L24" s="285">
        <f t="shared" si="12"/>
        <v>165.76470588235296</v>
      </c>
      <c r="M24" s="121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2009'!G17</f>
        <v>0</v>
      </c>
      <c r="E25" s="318"/>
      <c r="F25" s="309">
        <f>ايرادفعلي2010!G17</f>
        <v>0</v>
      </c>
      <c r="G25" s="310"/>
      <c r="H25" s="309">
        <f>مخطط2011!G17</f>
        <v>0</v>
      </c>
      <c r="I25" s="310"/>
      <c r="J25" s="315">
        <f>مخطط2012!G17</f>
        <v>20</v>
      </c>
      <c r="K25" s="316"/>
      <c r="L25" s="285" t="e">
        <f t="shared" si="12"/>
        <v>#DIV/0!</v>
      </c>
      <c r="M25" s="121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1072.4879999999998</v>
      </c>
      <c r="E26" s="368"/>
      <c r="F26" s="367">
        <f t="shared" ref="F26" si="13">SUM(F21:G25)</f>
        <v>1643.9840000000002</v>
      </c>
      <c r="G26" s="368"/>
      <c r="H26" s="367">
        <f t="shared" ref="H26" si="14">SUM(H21:I25)</f>
        <v>1850</v>
      </c>
      <c r="I26" s="368"/>
      <c r="J26" s="367">
        <f t="shared" ref="J26" si="15">SUM(J21:K25)</f>
        <v>2470.25</v>
      </c>
      <c r="K26" s="368"/>
      <c r="L26" s="285">
        <f t="shared" si="12"/>
        <v>33.527027027027032</v>
      </c>
      <c r="M26" s="121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7">
        <v>8</v>
      </c>
      <c r="E29" s="177">
        <v>34</v>
      </c>
      <c r="F29" s="177">
        <v>41</v>
      </c>
      <c r="G29" s="177">
        <v>47</v>
      </c>
      <c r="H29" s="177">
        <v>64</v>
      </c>
      <c r="I29" s="177">
        <v>72</v>
      </c>
      <c r="J29" s="177">
        <v>258</v>
      </c>
      <c r="K29" s="177">
        <v>323</v>
      </c>
      <c r="L29" s="177">
        <v>1036</v>
      </c>
      <c r="M29" s="177">
        <v>225</v>
      </c>
      <c r="N29" s="177">
        <v>158</v>
      </c>
      <c r="O29" s="177">
        <v>257</v>
      </c>
      <c r="P29" s="293">
        <f>SUM(D29:O29)</f>
        <v>2523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5.75" x14ac:dyDescent="0.25">
      <c r="A32" s="330"/>
      <c r="B32" s="331"/>
      <c r="C32" s="332"/>
      <c r="D32" s="178">
        <v>5</v>
      </c>
      <c r="E32" s="178">
        <v>30</v>
      </c>
      <c r="F32" s="178">
        <v>52</v>
      </c>
      <c r="G32" s="178">
        <v>67</v>
      </c>
      <c r="H32" s="178">
        <v>99</v>
      </c>
      <c r="I32" s="178">
        <v>186</v>
      </c>
      <c r="J32" s="178">
        <v>255</v>
      </c>
      <c r="K32" s="178">
        <v>353</v>
      </c>
      <c r="L32" s="178">
        <v>714</v>
      </c>
      <c r="M32" s="179">
        <v>534</v>
      </c>
      <c r="N32" s="179">
        <v>255</v>
      </c>
      <c r="O32" s="178">
        <v>166</v>
      </c>
      <c r="P32" s="290">
        <f>SUM(D32:O32)</f>
        <v>2716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رقم(1)2012'!C16</f>
        <v>5</v>
      </c>
      <c r="E35" s="192">
        <f>'جدول رقم(1)2012'!D16</f>
        <v>21</v>
      </c>
      <c r="F35" s="192">
        <f>'جدول رقم(1)2012'!E16</f>
        <v>31</v>
      </c>
      <c r="G35" s="192">
        <f>'جدول رقم(1)2012'!F16</f>
        <v>32</v>
      </c>
      <c r="H35" s="192">
        <f>'جدول رقم(1)2012'!G16</f>
        <v>62</v>
      </c>
      <c r="I35" s="192">
        <f>'جدول رقم(1)2012'!H16</f>
        <v>114</v>
      </c>
      <c r="J35" s="192">
        <f>'جدول رقم(1)2012'!I16</f>
        <v>158</v>
      </c>
      <c r="K35" s="192">
        <f>'جدول رقم(1)2012'!J16</f>
        <v>258</v>
      </c>
      <c r="L35" s="192">
        <f>'جدول رقم(1)2012'!K16</f>
        <v>320</v>
      </c>
      <c r="M35" s="192">
        <f>'جدول رقم(1)2012'!L16</f>
        <v>133</v>
      </c>
      <c r="N35" s="192">
        <f>'جدول رقم(1)2012'!M16</f>
        <v>163</v>
      </c>
      <c r="O35" s="192">
        <f>'جدول رقم(1)2012'!N16</f>
        <v>122</v>
      </c>
      <c r="P35" s="291">
        <f>SUM(D35:O35)</f>
        <v>1419</v>
      </c>
      <c r="Q35" s="32">
        <v>30</v>
      </c>
      <c r="R35" s="1"/>
      <c r="S35" s="25">
        <v>56</v>
      </c>
    </row>
  </sheetData>
  <mergeCells count="142"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20" sqref="Q20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203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121"/>
      <c r="S3" s="121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121"/>
      <c r="S4" s="121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121"/>
      <c r="S5" s="121"/>
    </row>
    <row r="6" spans="1:19" ht="15.75" x14ac:dyDescent="0.25">
      <c r="A6" s="278" t="s">
        <v>24</v>
      </c>
      <c r="B6" s="279" t="s">
        <v>25</v>
      </c>
      <c r="C6" s="280">
        <f>SUM(C7:C14)</f>
        <v>352302.98699999996</v>
      </c>
      <c r="D6" s="323">
        <f>SUM(D7:E14)</f>
        <v>359567.47600000002</v>
      </c>
      <c r="E6" s="324"/>
      <c r="F6" s="323">
        <f t="shared" ref="F6" si="0">SUM(F7:G14)</f>
        <v>393713.83899999998</v>
      </c>
      <c r="G6" s="324"/>
      <c r="H6" s="323">
        <f t="shared" ref="H6" si="1">SUM(H7:I14)</f>
        <v>372356.44400000002</v>
      </c>
      <c r="I6" s="324"/>
      <c r="J6" s="323">
        <f t="shared" ref="J6" si="2">SUM(J7:K14)</f>
        <v>833530.18599999999</v>
      </c>
      <c r="K6" s="324"/>
      <c r="L6" s="303">
        <f t="shared" ref="L6" si="3">SUM(L7:M14)</f>
        <v>1514492.8370000001</v>
      </c>
      <c r="M6" s="304"/>
      <c r="N6" s="303">
        <f t="shared" ref="N6" si="4">SUM(N7:O14)</f>
        <v>834714.57000000007</v>
      </c>
      <c r="O6" s="304"/>
      <c r="P6" s="281">
        <f>(N6/H6-1)*100</f>
        <v>124.17084045415368</v>
      </c>
      <c r="Q6" s="281">
        <f>(N6/J6-1)*100</f>
        <v>0.1420925144515417</v>
      </c>
      <c r="R6" s="8"/>
      <c r="S6" s="9"/>
    </row>
    <row r="7" spans="1:19" ht="15.75" x14ac:dyDescent="0.25">
      <c r="A7" s="10"/>
      <c r="B7" s="11" t="s">
        <v>26</v>
      </c>
      <c r="C7" s="126">
        <f>'نفقات فعلية 2009'!C18</f>
        <v>76868.115999999995</v>
      </c>
      <c r="D7" s="321">
        <f>'معدل 2010'!C18</f>
        <v>147398.87299999999</v>
      </c>
      <c r="E7" s="322"/>
      <c r="F7" s="321">
        <f>'نفقات فعلية 2010'!C18</f>
        <v>126975.041</v>
      </c>
      <c r="G7" s="322"/>
      <c r="H7" s="319">
        <f>'مصدق 2011'!C18</f>
        <v>158583.75</v>
      </c>
      <c r="I7" s="320"/>
      <c r="J7" s="319">
        <f>'منقح 2011'!C18</f>
        <v>162642.63099999999</v>
      </c>
      <c r="K7" s="320"/>
      <c r="L7" s="309">
        <f>'مقترح 2012'!C18</f>
        <v>173473.55600000001</v>
      </c>
      <c r="M7" s="310"/>
      <c r="N7" s="311">
        <f>متفق2012!C18</f>
        <v>163927.655</v>
      </c>
      <c r="O7" s="312"/>
      <c r="P7" s="281">
        <f t="shared" ref="P7:P16" si="5">(N7/H7-1)*100</f>
        <v>3.3697683400726763</v>
      </c>
      <c r="Q7" s="281">
        <f t="shared" ref="Q7:Q16" si="6">(N7/J7-1)*100</f>
        <v>0.79009051446050638</v>
      </c>
      <c r="R7" s="8"/>
      <c r="S7" s="358"/>
    </row>
    <row r="8" spans="1:19" ht="15.75" x14ac:dyDescent="0.25">
      <c r="A8" s="12"/>
      <c r="B8" s="11" t="s">
        <v>27</v>
      </c>
      <c r="C8" s="126">
        <f>'نفقات فعلية 2009'!D18</f>
        <v>31584.542000000001</v>
      </c>
      <c r="D8" s="321">
        <f>'معدل 2010'!D18</f>
        <v>26256.165000000001</v>
      </c>
      <c r="E8" s="322"/>
      <c r="F8" s="321">
        <f>'نفقات فعلية 2010'!D18</f>
        <v>113207.338</v>
      </c>
      <c r="G8" s="322"/>
      <c r="H8" s="319">
        <f>'مصدق 2011'!D18</f>
        <v>33227.694000000003</v>
      </c>
      <c r="I8" s="320"/>
      <c r="J8" s="319">
        <f>'منقح 2011'!D18</f>
        <v>40305.644</v>
      </c>
      <c r="K8" s="320"/>
      <c r="L8" s="309">
        <f>'مقترح 2012'!D18</f>
        <v>45888.5</v>
      </c>
      <c r="M8" s="310"/>
      <c r="N8" s="309">
        <f>متفق2012!D18</f>
        <v>33227.133999999998</v>
      </c>
      <c r="O8" s="310"/>
      <c r="P8" s="281">
        <f t="shared" si="5"/>
        <v>-1.6853411494821557E-3</v>
      </c>
      <c r="Q8" s="281">
        <f t="shared" si="6"/>
        <v>-17.56208137996753</v>
      </c>
      <c r="R8" s="8"/>
      <c r="S8" s="358"/>
    </row>
    <row r="9" spans="1:19" ht="15.75" x14ac:dyDescent="0.25">
      <c r="A9" s="12"/>
      <c r="B9" s="11" t="s">
        <v>28</v>
      </c>
      <c r="C9" s="126">
        <f>'نفقات فعلية 2009'!E18</f>
        <v>0</v>
      </c>
      <c r="D9" s="321">
        <f>'معدل 2010'!E18</f>
        <v>0</v>
      </c>
      <c r="E9" s="322"/>
      <c r="F9" s="321">
        <f>'نفقات فعلية 2010'!E18</f>
        <v>0</v>
      </c>
      <c r="G9" s="322"/>
      <c r="H9" s="319">
        <f>'مصدق 2011'!E18</f>
        <v>0</v>
      </c>
      <c r="I9" s="320"/>
      <c r="J9" s="319">
        <f>'منقح 2011'!E18</f>
        <v>0</v>
      </c>
      <c r="K9" s="320"/>
      <c r="L9" s="309">
        <f>'مقترح 2012'!E18</f>
        <v>0</v>
      </c>
      <c r="M9" s="310"/>
      <c r="N9" s="309">
        <f>متفق2012!E18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26">
        <f>'نفقات فعلية 2009'!F18</f>
        <v>0</v>
      </c>
      <c r="D10" s="321">
        <f>'معدل 2010'!F18</f>
        <v>0</v>
      </c>
      <c r="E10" s="322"/>
      <c r="F10" s="321">
        <f>'نفقات فعلية 2010'!F18</f>
        <v>0</v>
      </c>
      <c r="G10" s="322"/>
      <c r="H10" s="319">
        <f>'مصدق 2011'!F18</f>
        <v>0</v>
      </c>
      <c r="I10" s="320"/>
      <c r="J10" s="319">
        <f>'منقح 2011'!F18</f>
        <v>0</v>
      </c>
      <c r="K10" s="320"/>
      <c r="L10" s="309">
        <f>'مقترح 2012'!F18</f>
        <v>0</v>
      </c>
      <c r="M10" s="310"/>
      <c r="N10" s="309">
        <f>متفق2012!F18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26">
        <f>'نفقات فعلية 2009'!G18</f>
        <v>0</v>
      </c>
      <c r="D11" s="321">
        <f>'معدل 2010'!G18</f>
        <v>0</v>
      </c>
      <c r="E11" s="322"/>
      <c r="F11" s="321">
        <f>'نفقات فعلية 2010'!G18</f>
        <v>0</v>
      </c>
      <c r="G11" s="322"/>
      <c r="H11" s="319">
        <f>'مصدق 2011'!G18</f>
        <v>0</v>
      </c>
      <c r="I11" s="320"/>
      <c r="J11" s="319">
        <f>'منقح 2011'!G18</f>
        <v>0</v>
      </c>
      <c r="K11" s="320"/>
      <c r="L11" s="309">
        <f>'مقترح 2012'!G18</f>
        <v>0</v>
      </c>
      <c r="M11" s="310"/>
      <c r="N11" s="309">
        <f>متفق2012!G18</f>
        <v>0</v>
      </c>
      <c r="O11" s="310"/>
      <c r="P11" s="281" t="e">
        <f t="shared" si="5"/>
        <v>#DIV/0!</v>
      </c>
      <c r="Q11" s="281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26">
        <f>'نفقات فعلية 2009'!H18</f>
        <v>9665.5499999999993</v>
      </c>
      <c r="D12" s="321">
        <f>'معدل 2010'!H18</f>
        <v>4296</v>
      </c>
      <c r="E12" s="322"/>
      <c r="F12" s="321">
        <f>'نفقات فعلية 2010'!H18</f>
        <v>4293.1930000000002</v>
      </c>
      <c r="G12" s="322"/>
      <c r="H12" s="319">
        <f>'مصدق 2011'!H18</f>
        <v>1200</v>
      </c>
      <c r="I12" s="320"/>
      <c r="J12" s="319">
        <f>'منقح 2011'!H18</f>
        <v>446984.66100000002</v>
      </c>
      <c r="K12" s="320"/>
      <c r="L12" s="309">
        <f>'مقترح 2012'!H18</f>
        <v>1110925.781</v>
      </c>
      <c r="M12" s="310"/>
      <c r="N12" s="309">
        <f>متفق2012!H18</f>
        <v>457384.78100000002</v>
      </c>
      <c r="O12" s="310"/>
      <c r="P12" s="281">
        <f t="shared" si="5"/>
        <v>38015.398416666671</v>
      </c>
      <c r="Q12" s="281">
        <f t="shared" si="6"/>
        <v>2.3267286122822917</v>
      </c>
      <c r="R12" s="8"/>
      <c r="S12" s="358"/>
    </row>
    <row r="13" spans="1:19" ht="15.75" x14ac:dyDescent="0.25">
      <c r="A13" s="12"/>
      <c r="B13" s="11" t="s">
        <v>32</v>
      </c>
      <c r="C13" s="126">
        <f>'نفقات فعلية 2009'!I18</f>
        <v>230690.853</v>
      </c>
      <c r="D13" s="321">
        <f>'معدل 2010'!I18</f>
        <v>174981.96</v>
      </c>
      <c r="E13" s="322"/>
      <c r="F13" s="321">
        <f>'نفقات فعلية 2010'!I18</f>
        <v>118882.68</v>
      </c>
      <c r="G13" s="322"/>
      <c r="H13" s="319">
        <f>'مصدق 2011'!I18</f>
        <v>173347</v>
      </c>
      <c r="I13" s="320"/>
      <c r="J13" s="319">
        <f>'منقح 2011'!I18</f>
        <v>173719.25</v>
      </c>
      <c r="K13" s="320"/>
      <c r="L13" s="309">
        <f>'مقترح 2012'!I18</f>
        <v>174175</v>
      </c>
      <c r="M13" s="310"/>
      <c r="N13" s="309">
        <f>متفق2012!I18</f>
        <v>174175</v>
      </c>
      <c r="O13" s="310"/>
      <c r="P13" s="281">
        <f t="shared" si="5"/>
        <v>0.47765464646056799</v>
      </c>
      <c r="Q13" s="281">
        <f t="shared" si="6"/>
        <v>0.26234858831131191</v>
      </c>
      <c r="R13" s="8"/>
      <c r="S13" s="358"/>
    </row>
    <row r="14" spans="1:19" ht="15.75" x14ac:dyDescent="0.25">
      <c r="A14" s="12"/>
      <c r="B14" s="13" t="s">
        <v>33</v>
      </c>
      <c r="C14" s="126">
        <f>'نفقات فعلية 2009'!J18</f>
        <v>3493.9259999999999</v>
      </c>
      <c r="D14" s="321">
        <f>'معدل 2010'!J18</f>
        <v>6634.4780000000001</v>
      </c>
      <c r="E14" s="322"/>
      <c r="F14" s="321">
        <f>'نفقات فعلية 2010'!J18</f>
        <v>30355.587</v>
      </c>
      <c r="G14" s="322"/>
      <c r="H14" s="319">
        <f>'مصدق 2011'!J18</f>
        <v>5998</v>
      </c>
      <c r="I14" s="320"/>
      <c r="J14" s="319">
        <f>'منقح 2011'!J18</f>
        <v>9878</v>
      </c>
      <c r="K14" s="320"/>
      <c r="L14" s="309">
        <f>'مقترح 2012'!J18</f>
        <v>10030</v>
      </c>
      <c r="M14" s="310"/>
      <c r="N14" s="309">
        <f>متفق2012!J18</f>
        <v>6000</v>
      </c>
      <c r="O14" s="310"/>
      <c r="P14" s="281">
        <f t="shared" si="5"/>
        <v>3.3344448149374983E-2</v>
      </c>
      <c r="Q14" s="281">
        <f t="shared" si="6"/>
        <v>-39.258959303502735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2009'!N18</f>
        <v>12046.535</v>
      </c>
      <c r="D15" s="323">
        <f>'معدل 2010'!N18</f>
        <v>262620</v>
      </c>
      <c r="E15" s="324"/>
      <c r="F15" s="323">
        <f>'نفقات فعلية 2010'!N18</f>
        <v>210471.976</v>
      </c>
      <c r="G15" s="324"/>
      <c r="H15" s="333">
        <f>'مصدق 2011'!N18</f>
        <v>51900</v>
      </c>
      <c r="I15" s="334"/>
      <c r="J15" s="333">
        <f>'منقح 2011'!N18</f>
        <v>122120</v>
      </c>
      <c r="K15" s="334"/>
      <c r="L15" s="325">
        <f>'مقترح 2012'!N18</f>
        <v>57000</v>
      </c>
      <c r="M15" s="326"/>
      <c r="N15" s="325">
        <f>متفق2012!N18</f>
        <v>39900</v>
      </c>
      <c r="O15" s="326"/>
      <c r="P15" s="281">
        <f t="shared" si="5"/>
        <v>-23.121387283236995</v>
      </c>
      <c r="Q15" s="281">
        <f t="shared" si="6"/>
        <v>-67.327219128725844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364349.52199999994</v>
      </c>
      <c r="D16" s="323">
        <f>D6+D15</f>
        <v>622187.47600000002</v>
      </c>
      <c r="E16" s="324"/>
      <c r="F16" s="323">
        <f t="shared" ref="F16" si="7">F6+F15</f>
        <v>604185.81499999994</v>
      </c>
      <c r="G16" s="324"/>
      <c r="H16" s="323">
        <f t="shared" ref="H16" si="8">H6+H15</f>
        <v>424256.44400000002</v>
      </c>
      <c r="I16" s="324"/>
      <c r="J16" s="323">
        <f t="shared" ref="J16" si="9">J6+J15</f>
        <v>955650.18599999999</v>
      </c>
      <c r="K16" s="324"/>
      <c r="L16" s="303">
        <f t="shared" ref="L16" si="10">L6+L15</f>
        <v>1571492.8370000001</v>
      </c>
      <c r="M16" s="304"/>
      <c r="N16" s="303">
        <f t="shared" ref="N16" si="11">N6+N15</f>
        <v>874614.57000000007</v>
      </c>
      <c r="O16" s="304"/>
      <c r="P16" s="281">
        <f t="shared" si="5"/>
        <v>106.15233601495989</v>
      </c>
      <c r="Q16" s="281">
        <f t="shared" si="6"/>
        <v>-8.4796316881583174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121"/>
      <c r="N18" s="121"/>
      <c r="O18" s="121"/>
      <c r="P18" s="121"/>
      <c r="Q18" s="361"/>
      <c r="R18" s="121"/>
      <c r="S18" s="121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121"/>
      <c r="N19" s="121"/>
      <c r="O19" s="121"/>
      <c r="P19" s="121"/>
      <c r="Q19" s="361"/>
      <c r="R19" s="121"/>
      <c r="S19" s="121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121"/>
      <c r="N20" s="27"/>
      <c r="O20" s="27"/>
      <c r="P20" s="27"/>
      <c r="Q20" s="26"/>
      <c r="R20" s="121"/>
      <c r="S20" s="121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2009'!C18</f>
        <v>320.28500000000003</v>
      </c>
      <c r="E21" s="318"/>
      <c r="F21" s="309">
        <f>ايرادفعلي2010!C18</f>
        <v>321.15899999999999</v>
      </c>
      <c r="G21" s="310"/>
      <c r="H21" s="309">
        <f>مخطط2011!C18</f>
        <v>1500</v>
      </c>
      <c r="I21" s="310"/>
      <c r="J21" s="315">
        <f>مخطط2012!C18</f>
        <v>620</v>
      </c>
      <c r="K21" s="316"/>
      <c r="L21" s="285">
        <f>(J21/H21-1)*100</f>
        <v>-58.666666666666664</v>
      </c>
      <c r="M21" s="121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2009'!D18</f>
        <v>0</v>
      </c>
      <c r="E22" s="318"/>
      <c r="F22" s="309">
        <f>ايرادفعلي2010!D18</f>
        <v>0</v>
      </c>
      <c r="G22" s="310"/>
      <c r="H22" s="309">
        <f>مخطط2011!D18</f>
        <v>0</v>
      </c>
      <c r="I22" s="310"/>
      <c r="J22" s="315">
        <f>مخطط2012!D18</f>
        <v>0</v>
      </c>
      <c r="K22" s="316"/>
      <c r="L22" s="285" t="e">
        <f t="shared" ref="L22:L26" si="12">(J22/H22-1)*100</f>
        <v>#DIV/0!</v>
      </c>
      <c r="M22" s="121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2009'!E18</f>
        <v>0</v>
      </c>
      <c r="E23" s="318"/>
      <c r="F23" s="309">
        <f>ايرادفعلي2010!E18</f>
        <v>0</v>
      </c>
      <c r="G23" s="310"/>
      <c r="H23" s="309">
        <f>مخطط2011!E18</f>
        <v>0</v>
      </c>
      <c r="I23" s="310"/>
      <c r="J23" s="315">
        <f>مخطط2012!E18</f>
        <v>0</v>
      </c>
      <c r="K23" s="316"/>
      <c r="L23" s="285" t="e">
        <f t="shared" si="12"/>
        <v>#DIV/0!</v>
      </c>
      <c r="M23" s="121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2009'!F18</f>
        <v>215.33099999999999</v>
      </c>
      <c r="E24" s="318"/>
      <c r="F24" s="309">
        <f>ايرادفعلي2010!F18</f>
        <v>760.37199999999996</v>
      </c>
      <c r="G24" s="310"/>
      <c r="H24" s="309">
        <f>مخطط2011!F18</f>
        <v>60</v>
      </c>
      <c r="I24" s="310"/>
      <c r="J24" s="315">
        <f>مخطط2012!F18</f>
        <v>907.5</v>
      </c>
      <c r="K24" s="316"/>
      <c r="L24" s="285">
        <f t="shared" si="12"/>
        <v>1412.5</v>
      </c>
      <c r="M24" s="121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2009'!G18</f>
        <v>0</v>
      </c>
      <c r="E25" s="318"/>
      <c r="F25" s="309">
        <f>ايرادفعلي2010!G18</f>
        <v>0</v>
      </c>
      <c r="G25" s="310"/>
      <c r="H25" s="309">
        <f>مخطط2011!G18</f>
        <v>0</v>
      </c>
      <c r="I25" s="310"/>
      <c r="J25" s="315">
        <f>مخطط2012!G18</f>
        <v>30</v>
      </c>
      <c r="K25" s="316"/>
      <c r="L25" s="285" t="e">
        <f t="shared" si="12"/>
        <v>#DIV/0!</v>
      </c>
      <c r="M25" s="121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535.61599999999999</v>
      </c>
      <c r="E26" s="368"/>
      <c r="F26" s="367">
        <f t="shared" ref="F26" si="13">SUM(F21:G25)</f>
        <v>1081.5309999999999</v>
      </c>
      <c r="G26" s="368"/>
      <c r="H26" s="367">
        <f t="shared" ref="H26" si="14">SUM(H21:I25)</f>
        <v>1560</v>
      </c>
      <c r="I26" s="368"/>
      <c r="J26" s="367">
        <f t="shared" ref="J26" si="15">SUM(J21:K25)</f>
        <v>1557.5</v>
      </c>
      <c r="K26" s="368"/>
      <c r="L26" s="285">
        <f t="shared" si="12"/>
        <v>-0.16025641025640969</v>
      </c>
      <c r="M26" s="121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42</v>
      </c>
      <c r="E29" s="171">
        <v>60</v>
      </c>
      <c r="F29" s="171">
        <v>35</v>
      </c>
      <c r="G29" s="171">
        <v>25</v>
      </c>
      <c r="H29" s="171">
        <v>35</v>
      </c>
      <c r="I29" s="171">
        <v>26</v>
      </c>
      <c r="J29" s="171">
        <v>40</v>
      </c>
      <c r="K29" s="171">
        <v>52</v>
      </c>
      <c r="L29" s="171">
        <v>149</v>
      </c>
      <c r="M29" s="174">
        <v>111</v>
      </c>
      <c r="N29" s="174">
        <v>60</v>
      </c>
      <c r="O29" s="171">
        <v>94</v>
      </c>
      <c r="P29" s="290">
        <f>SUM(D29:O29)</f>
        <v>729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33</v>
      </c>
      <c r="E32" s="175">
        <v>56</v>
      </c>
      <c r="F32" s="175">
        <v>27</v>
      </c>
      <c r="G32" s="175">
        <v>33</v>
      </c>
      <c r="H32" s="175">
        <v>42</v>
      </c>
      <c r="I32" s="175">
        <v>63</v>
      </c>
      <c r="J32" s="175">
        <v>80</v>
      </c>
      <c r="K32" s="175">
        <v>112</v>
      </c>
      <c r="L32" s="175">
        <v>274</v>
      </c>
      <c r="M32" s="176">
        <v>159</v>
      </c>
      <c r="N32" s="176">
        <v>88</v>
      </c>
      <c r="O32" s="175">
        <v>178</v>
      </c>
      <c r="P32" s="290">
        <f>SUM(D32:O32)</f>
        <v>1145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رقم(1)2012'!C17</f>
        <v>28</v>
      </c>
      <c r="E35" s="192">
        <f>'جدول رقم(1)2012'!D17</f>
        <v>43</v>
      </c>
      <c r="F35" s="192">
        <f>'جدول رقم(1)2012'!E17</f>
        <v>25</v>
      </c>
      <c r="G35" s="192">
        <f>'جدول رقم(1)2012'!F17</f>
        <v>39</v>
      </c>
      <c r="H35" s="192">
        <f>'جدول رقم(1)2012'!G17</f>
        <v>46</v>
      </c>
      <c r="I35" s="192">
        <f>'جدول رقم(1)2012'!H17</f>
        <v>65</v>
      </c>
      <c r="J35" s="192">
        <f>'جدول رقم(1)2012'!I17</f>
        <v>104</v>
      </c>
      <c r="K35" s="192">
        <f>'جدول رقم(1)2012'!J17</f>
        <v>146</v>
      </c>
      <c r="L35" s="192">
        <f>'جدول رقم(1)2012'!K17</f>
        <v>466</v>
      </c>
      <c r="M35" s="192">
        <f>'جدول رقم(1)2012'!L17</f>
        <v>114</v>
      </c>
      <c r="N35" s="192">
        <f>'جدول رقم(1)2012'!M17</f>
        <v>84</v>
      </c>
      <c r="O35" s="192">
        <f>'جدول رقم(1)2012'!N17</f>
        <v>172</v>
      </c>
      <c r="P35" s="291">
        <f>SUM(D35:O35)</f>
        <v>1332</v>
      </c>
      <c r="Q35" s="32">
        <v>31</v>
      </c>
      <c r="R35" s="1"/>
      <c r="S35" s="25">
        <v>56</v>
      </c>
    </row>
  </sheetData>
  <mergeCells count="142"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35" activeCellId="14" sqref="A3:Q6 P7:Q16 A15:O16 A18:L20 L21:L26 A26:L26 A28:C29 A31:C32 A34:C35 D28:P28 P29 D31:P31 P32 D34:P34 P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204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121"/>
      <c r="S3" s="121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121"/>
      <c r="S4" s="121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121"/>
      <c r="S5" s="121"/>
    </row>
    <row r="6" spans="1:19" ht="15.75" x14ac:dyDescent="0.25">
      <c r="A6" s="278" t="s">
        <v>24</v>
      </c>
      <c r="B6" s="279" t="s">
        <v>25</v>
      </c>
      <c r="C6" s="280">
        <f>SUM(C7:C14)</f>
        <v>35586.507000000005</v>
      </c>
      <c r="D6" s="323">
        <f>SUM(D7:E14)</f>
        <v>9284.7999999999993</v>
      </c>
      <c r="E6" s="324"/>
      <c r="F6" s="323">
        <f t="shared" ref="F6" si="0">SUM(F7:G14)</f>
        <v>38109.853999999999</v>
      </c>
      <c r="G6" s="324"/>
      <c r="H6" s="323">
        <f t="shared" ref="H6" si="1">SUM(H7:I14)</f>
        <v>8011.509</v>
      </c>
      <c r="I6" s="324"/>
      <c r="J6" s="323">
        <f t="shared" ref="J6" si="2">SUM(J7:K14)</f>
        <v>9841.3389999999999</v>
      </c>
      <c r="K6" s="324"/>
      <c r="L6" s="303">
        <f t="shared" ref="L6" si="3">SUM(L7:M14)</f>
        <v>19415.506000000001</v>
      </c>
      <c r="M6" s="304"/>
      <c r="N6" s="303">
        <f t="shared" ref="N6" si="4">SUM(N7:O14)</f>
        <v>10379.868999999999</v>
      </c>
      <c r="O6" s="304"/>
      <c r="P6" s="281">
        <f>(N6/H6-1)*100</f>
        <v>29.561971408881881</v>
      </c>
      <c r="Q6" s="281">
        <f>(N6/J6-1)*100</f>
        <v>5.4721212225287585</v>
      </c>
      <c r="R6" s="8"/>
      <c r="S6" s="9"/>
    </row>
    <row r="7" spans="1:19" ht="15.75" x14ac:dyDescent="0.25">
      <c r="A7" s="10"/>
      <c r="B7" s="11" t="s">
        <v>26</v>
      </c>
      <c r="C7" s="126">
        <f>'نفقات فعلية 2009'!C19</f>
        <v>31342.896000000001</v>
      </c>
      <c r="D7" s="321">
        <f>'معدل 2010'!C19</f>
        <v>6741.2160000000003</v>
      </c>
      <c r="E7" s="322"/>
      <c r="F7" s="321">
        <f>'نفقات فعلية 2010'!C19</f>
        <v>34005.392</v>
      </c>
      <c r="G7" s="322"/>
      <c r="H7" s="319">
        <f>'مصدق 2011'!C19</f>
        <v>6106</v>
      </c>
      <c r="I7" s="320"/>
      <c r="J7" s="319">
        <f>'منقح 2011'!C19</f>
        <v>5935.83</v>
      </c>
      <c r="K7" s="320"/>
      <c r="L7" s="309">
        <f>'مقترح 2012'!C19</f>
        <v>10773.505999999999</v>
      </c>
      <c r="M7" s="310"/>
      <c r="N7" s="311">
        <f>متفق2012!C19</f>
        <v>8474.36</v>
      </c>
      <c r="O7" s="312"/>
      <c r="P7" s="281">
        <f t="shared" ref="P7:P16" si="5">(N7/H7-1)*100</f>
        <v>38.787422207664605</v>
      </c>
      <c r="Q7" s="281">
        <f t="shared" ref="Q7:Q16" si="6">(N7/J7-1)*100</f>
        <v>42.766218035220028</v>
      </c>
      <c r="R7" s="8"/>
      <c r="S7" s="358"/>
    </row>
    <row r="8" spans="1:19" ht="15.75" x14ac:dyDescent="0.25">
      <c r="A8" s="12"/>
      <c r="B8" s="11" t="s">
        <v>27</v>
      </c>
      <c r="C8" s="126">
        <f>'نفقات فعلية 2009'!D19</f>
        <v>3371.5309999999999</v>
      </c>
      <c r="D8" s="321">
        <f>'معدل 2010'!D19</f>
        <v>1950.835</v>
      </c>
      <c r="E8" s="322"/>
      <c r="F8" s="321">
        <f>'نفقات فعلية 2010'!D19</f>
        <v>3557.4259999999999</v>
      </c>
      <c r="G8" s="322"/>
      <c r="H8" s="319">
        <f>'مصدق 2011'!D19</f>
        <v>1695.835</v>
      </c>
      <c r="I8" s="320"/>
      <c r="J8" s="319">
        <f>'منقح 2011'!D19</f>
        <v>1615.835</v>
      </c>
      <c r="K8" s="320"/>
      <c r="L8" s="309">
        <f>'مقترح 2012'!D19</f>
        <v>6432</v>
      </c>
      <c r="M8" s="310"/>
      <c r="N8" s="309">
        <f>متفق2012!D19</f>
        <v>1695.835</v>
      </c>
      <c r="O8" s="310"/>
      <c r="P8" s="281">
        <f t="shared" si="5"/>
        <v>0</v>
      </c>
      <c r="Q8" s="281">
        <f t="shared" si="6"/>
        <v>4.9510005662706913</v>
      </c>
      <c r="R8" s="8"/>
      <c r="S8" s="358"/>
    </row>
    <row r="9" spans="1:19" ht="15.75" x14ac:dyDescent="0.25">
      <c r="A9" s="12"/>
      <c r="B9" s="11" t="s">
        <v>28</v>
      </c>
      <c r="C9" s="126">
        <f>'نفقات فعلية 2009'!E19</f>
        <v>0</v>
      </c>
      <c r="D9" s="321">
        <f>'معدل 2010'!E19</f>
        <v>0</v>
      </c>
      <c r="E9" s="322"/>
      <c r="F9" s="321">
        <f>'نفقات فعلية 2010'!E19</f>
        <v>0</v>
      </c>
      <c r="G9" s="322"/>
      <c r="H9" s="319">
        <f>'مصدق 2011'!E19</f>
        <v>0</v>
      </c>
      <c r="I9" s="320"/>
      <c r="J9" s="319">
        <f>'منقح 2011'!E19</f>
        <v>0</v>
      </c>
      <c r="K9" s="320"/>
      <c r="L9" s="309">
        <f>'مقترح 2012'!E19</f>
        <v>0</v>
      </c>
      <c r="M9" s="310"/>
      <c r="N9" s="309">
        <f>متفق2012!E19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26">
        <f>'نفقات فعلية 2009'!F19</f>
        <v>0</v>
      </c>
      <c r="D10" s="321">
        <f>'معدل 2010'!F19</f>
        <v>0</v>
      </c>
      <c r="E10" s="322"/>
      <c r="F10" s="321">
        <f>'نفقات فعلية 2010'!F19</f>
        <v>0</v>
      </c>
      <c r="G10" s="322"/>
      <c r="H10" s="319">
        <f>'مصدق 2011'!F19</f>
        <v>0</v>
      </c>
      <c r="I10" s="320"/>
      <c r="J10" s="319">
        <f>'منقح 2011'!F19</f>
        <v>0</v>
      </c>
      <c r="K10" s="320"/>
      <c r="L10" s="309">
        <f>'مقترح 2012'!F19</f>
        <v>0</v>
      </c>
      <c r="M10" s="310"/>
      <c r="N10" s="309">
        <f>متفق2012!F19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26">
        <f>'نفقات فعلية 2009'!G19</f>
        <v>0</v>
      </c>
      <c r="D11" s="321">
        <f>'معدل 2010'!G19</f>
        <v>0</v>
      </c>
      <c r="E11" s="322"/>
      <c r="F11" s="321">
        <f>'نفقات فعلية 2010'!G19</f>
        <v>0</v>
      </c>
      <c r="G11" s="322"/>
      <c r="H11" s="319">
        <f>'مصدق 2011'!G19</f>
        <v>0</v>
      </c>
      <c r="I11" s="320"/>
      <c r="J11" s="319">
        <f>'منقح 2011'!G19</f>
        <v>0</v>
      </c>
      <c r="K11" s="320"/>
      <c r="L11" s="309">
        <f>'مقترح 2012'!G19</f>
        <v>0</v>
      </c>
      <c r="M11" s="310"/>
      <c r="N11" s="309">
        <f>متفق2012!G19</f>
        <v>0</v>
      </c>
      <c r="O11" s="310"/>
      <c r="P11" s="281" t="e">
        <f t="shared" si="5"/>
        <v>#DIV/0!</v>
      </c>
      <c r="Q11" s="281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26">
        <f>'نفقات فعلية 2009'!H19</f>
        <v>0</v>
      </c>
      <c r="D12" s="321">
        <f>'معدل 2010'!H19</f>
        <v>0</v>
      </c>
      <c r="E12" s="322"/>
      <c r="F12" s="321">
        <f>'نفقات فعلية 2010'!H19</f>
        <v>0</v>
      </c>
      <c r="G12" s="322"/>
      <c r="H12" s="319">
        <f>'مصدق 2011'!H19</f>
        <v>0</v>
      </c>
      <c r="I12" s="320"/>
      <c r="J12" s="319">
        <f>'منقح 2011'!H19</f>
        <v>0</v>
      </c>
      <c r="K12" s="320"/>
      <c r="L12" s="309">
        <f>'مقترح 2012'!H19</f>
        <v>0</v>
      </c>
      <c r="M12" s="310"/>
      <c r="N12" s="309">
        <f>متفق2012!H19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26">
        <f>'نفقات فعلية 2009'!I19</f>
        <v>433.06799999999998</v>
      </c>
      <c r="D13" s="321">
        <f>'معدل 2010'!I19</f>
        <v>45.225000000000001</v>
      </c>
      <c r="E13" s="322"/>
      <c r="F13" s="321">
        <f>'نفقات فعلية 2010'!I19</f>
        <v>236.535</v>
      </c>
      <c r="G13" s="322"/>
      <c r="H13" s="319">
        <f>'مصدق 2011'!I19</f>
        <v>30.15</v>
      </c>
      <c r="I13" s="320"/>
      <c r="J13" s="319">
        <f>'منقح 2011'!I19</f>
        <v>2030.15</v>
      </c>
      <c r="K13" s="320"/>
      <c r="L13" s="309">
        <f>'مقترح 2012'!I19</f>
        <v>110</v>
      </c>
      <c r="M13" s="310"/>
      <c r="N13" s="309">
        <f>متفق2012!I19</f>
        <v>30.15</v>
      </c>
      <c r="O13" s="310"/>
      <c r="P13" s="281">
        <f t="shared" si="5"/>
        <v>0</v>
      </c>
      <c r="Q13" s="281">
        <f t="shared" si="6"/>
        <v>-98.514888062458439</v>
      </c>
      <c r="R13" s="8"/>
      <c r="S13" s="358"/>
    </row>
    <row r="14" spans="1:19" ht="15.75" x14ac:dyDescent="0.25">
      <c r="A14" s="12"/>
      <c r="B14" s="13" t="s">
        <v>33</v>
      </c>
      <c r="C14" s="126">
        <f>'نفقات فعلية 2009'!J19</f>
        <v>439.012</v>
      </c>
      <c r="D14" s="321">
        <f>'معدل 2010'!J19</f>
        <v>547.524</v>
      </c>
      <c r="E14" s="322"/>
      <c r="F14" s="321">
        <f>'نفقات فعلية 2010'!J19</f>
        <v>310.50099999999998</v>
      </c>
      <c r="G14" s="322"/>
      <c r="H14" s="319">
        <f>'مصدق 2011'!J19</f>
        <v>179.524</v>
      </c>
      <c r="I14" s="320"/>
      <c r="J14" s="319">
        <f>'منقح 2011'!J19</f>
        <v>259.524</v>
      </c>
      <c r="K14" s="320"/>
      <c r="L14" s="309">
        <f>'مقترح 2012'!J19</f>
        <v>2100</v>
      </c>
      <c r="M14" s="310"/>
      <c r="N14" s="309">
        <f>متفق2012!J19</f>
        <v>179.524</v>
      </c>
      <c r="O14" s="310"/>
      <c r="P14" s="281">
        <f t="shared" si="5"/>
        <v>0</v>
      </c>
      <c r="Q14" s="281">
        <f t="shared" si="6"/>
        <v>-30.825665449052885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2009'!N19</f>
        <v>0</v>
      </c>
      <c r="D15" s="323">
        <f>'معدل 2010'!N19</f>
        <v>8500</v>
      </c>
      <c r="E15" s="324"/>
      <c r="F15" s="323">
        <f>'نفقات فعلية 2010'!N19</f>
        <v>3077.86</v>
      </c>
      <c r="G15" s="324"/>
      <c r="H15" s="333">
        <f>'مصدق 2011'!N19</f>
        <v>1500</v>
      </c>
      <c r="I15" s="334"/>
      <c r="J15" s="333">
        <f>'منقح 2011'!N19</f>
        <v>1500</v>
      </c>
      <c r="K15" s="334"/>
      <c r="L15" s="325">
        <f>'مقترح 2012'!N19</f>
        <v>1500</v>
      </c>
      <c r="M15" s="326"/>
      <c r="N15" s="325">
        <f>متفق2012!N19</f>
        <v>1050</v>
      </c>
      <c r="O15" s="326"/>
      <c r="P15" s="281">
        <f t="shared" si="5"/>
        <v>-30.000000000000004</v>
      </c>
      <c r="Q15" s="281">
        <f t="shared" si="6"/>
        <v>-30.000000000000004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35586.507000000005</v>
      </c>
      <c r="D16" s="323">
        <f>D6+D15</f>
        <v>17784.8</v>
      </c>
      <c r="E16" s="324"/>
      <c r="F16" s="323">
        <f t="shared" ref="F16" si="7">F6+F15</f>
        <v>41187.714</v>
      </c>
      <c r="G16" s="324"/>
      <c r="H16" s="323">
        <f t="shared" ref="H16" si="8">H6+H15</f>
        <v>9511.509</v>
      </c>
      <c r="I16" s="324"/>
      <c r="J16" s="323">
        <f t="shared" ref="J16" si="9">J6+J15</f>
        <v>11341.339</v>
      </c>
      <c r="K16" s="324"/>
      <c r="L16" s="303">
        <f t="shared" ref="L16" si="10">L6+L15</f>
        <v>20915.506000000001</v>
      </c>
      <c r="M16" s="304"/>
      <c r="N16" s="303">
        <f t="shared" ref="N16" si="11">N6+N15</f>
        <v>11429.868999999999</v>
      </c>
      <c r="O16" s="304"/>
      <c r="P16" s="281">
        <f t="shared" si="5"/>
        <v>20.168829152135579</v>
      </c>
      <c r="Q16" s="281">
        <f t="shared" si="6"/>
        <v>0.78059565982464552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121"/>
      <c r="N18" s="121"/>
      <c r="O18" s="121"/>
      <c r="P18" s="121"/>
      <c r="Q18" s="361"/>
      <c r="R18" s="121"/>
      <c r="S18" s="121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121"/>
      <c r="N19" s="121"/>
      <c r="O19" s="121"/>
      <c r="P19" s="121"/>
      <c r="Q19" s="361"/>
      <c r="R19" s="121"/>
      <c r="S19" s="121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121"/>
      <c r="N20" s="27"/>
      <c r="O20" s="27"/>
      <c r="P20" s="27"/>
      <c r="Q20" s="26"/>
      <c r="R20" s="121"/>
      <c r="S20" s="121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2009'!C19</f>
        <v>45.387</v>
      </c>
      <c r="E21" s="318"/>
      <c r="F21" s="309">
        <f>ايرادفعلي2010!C19</f>
        <v>38.404000000000003</v>
      </c>
      <c r="G21" s="310"/>
      <c r="H21" s="309">
        <f>مخطط2011!C19</f>
        <v>600</v>
      </c>
      <c r="I21" s="310"/>
      <c r="J21" s="315">
        <f>مخطط2012!C19</f>
        <v>47</v>
      </c>
      <c r="K21" s="316"/>
      <c r="L21" s="285">
        <f>(J21/H21-1)*100</f>
        <v>-92.166666666666657</v>
      </c>
      <c r="M21" s="121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2009'!D19</f>
        <v>11.9</v>
      </c>
      <c r="E22" s="318"/>
      <c r="F22" s="309">
        <f>ايرادفعلي2010!D19</f>
        <v>0</v>
      </c>
      <c r="G22" s="310"/>
      <c r="H22" s="309">
        <f>مخطط2011!D19</f>
        <v>0</v>
      </c>
      <c r="I22" s="310"/>
      <c r="J22" s="315">
        <f>مخطط2012!D19</f>
        <v>0</v>
      </c>
      <c r="K22" s="316"/>
      <c r="L22" s="285" t="e">
        <f t="shared" ref="L22:L26" si="12">(J22/H22-1)*100</f>
        <v>#DIV/0!</v>
      </c>
      <c r="M22" s="121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2009'!E19</f>
        <v>0</v>
      </c>
      <c r="E23" s="318"/>
      <c r="F23" s="309">
        <f>ايرادفعلي2010!E19</f>
        <v>0</v>
      </c>
      <c r="G23" s="310"/>
      <c r="H23" s="309">
        <f>مخطط2011!E19</f>
        <v>0</v>
      </c>
      <c r="I23" s="310"/>
      <c r="J23" s="315">
        <f>مخطط2012!E19</f>
        <v>0</v>
      </c>
      <c r="K23" s="316"/>
      <c r="L23" s="285" t="e">
        <f t="shared" si="12"/>
        <v>#DIV/0!</v>
      </c>
      <c r="M23" s="121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2009'!F19</f>
        <v>1552.731</v>
      </c>
      <c r="E24" s="318"/>
      <c r="F24" s="309">
        <f>ايرادفعلي2010!F19</f>
        <v>27.763000000000002</v>
      </c>
      <c r="G24" s="310"/>
      <c r="H24" s="309">
        <f>مخطط2011!F19</f>
        <v>553</v>
      </c>
      <c r="I24" s="310"/>
      <c r="J24" s="315">
        <f>مخطط2012!F19</f>
        <v>38.75</v>
      </c>
      <c r="K24" s="316"/>
      <c r="L24" s="285">
        <f t="shared" si="12"/>
        <v>-92.992766726943941</v>
      </c>
      <c r="M24" s="121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2009'!G19</f>
        <v>0</v>
      </c>
      <c r="E25" s="318"/>
      <c r="F25" s="309">
        <f>ايرادفعلي2010!G19</f>
        <v>0</v>
      </c>
      <c r="G25" s="310"/>
      <c r="H25" s="309">
        <f>مخطط2011!G19</f>
        <v>0</v>
      </c>
      <c r="I25" s="310"/>
      <c r="J25" s="315">
        <f>مخطط2012!G19</f>
        <v>75</v>
      </c>
      <c r="K25" s="316"/>
      <c r="L25" s="285" t="e">
        <f t="shared" si="12"/>
        <v>#DIV/0!</v>
      </c>
      <c r="M25" s="121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1610.018</v>
      </c>
      <c r="E26" s="368"/>
      <c r="F26" s="367">
        <f t="shared" ref="F26" si="13">SUM(F21:G25)</f>
        <v>66.167000000000002</v>
      </c>
      <c r="G26" s="368"/>
      <c r="H26" s="367">
        <f t="shared" ref="H26" si="14">SUM(H21:I25)</f>
        <v>1153</v>
      </c>
      <c r="I26" s="368"/>
      <c r="J26" s="367">
        <f t="shared" ref="J26" si="15">SUM(J21:K25)</f>
        <v>160.75</v>
      </c>
      <c r="K26" s="368"/>
      <c r="L26" s="285">
        <f t="shared" si="12"/>
        <v>-86.05810928013878</v>
      </c>
      <c r="M26" s="121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1</v>
      </c>
      <c r="E29" s="171">
        <v>13</v>
      </c>
      <c r="F29" s="171">
        <v>15</v>
      </c>
      <c r="G29" s="171">
        <v>11</v>
      </c>
      <c r="H29" s="171">
        <v>23</v>
      </c>
      <c r="I29" s="171">
        <v>19</v>
      </c>
      <c r="J29" s="171">
        <v>39</v>
      </c>
      <c r="K29" s="171">
        <v>51</v>
      </c>
      <c r="L29" s="171">
        <v>52</v>
      </c>
      <c r="M29" s="174">
        <v>32</v>
      </c>
      <c r="N29" s="174">
        <v>55</v>
      </c>
      <c r="O29" s="171">
        <v>44</v>
      </c>
      <c r="P29" s="290">
        <f>SUM(D29:O29)</f>
        <v>355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2</v>
      </c>
      <c r="E32" s="175">
        <v>11</v>
      </c>
      <c r="F32" s="175">
        <v>13</v>
      </c>
      <c r="G32" s="175">
        <v>11</v>
      </c>
      <c r="H32" s="175">
        <v>21</v>
      </c>
      <c r="I32" s="175">
        <v>19</v>
      </c>
      <c r="J32" s="175">
        <v>37</v>
      </c>
      <c r="K32" s="175">
        <v>49</v>
      </c>
      <c r="L32" s="175">
        <v>42</v>
      </c>
      <c r="M32" s="176">
        <v>28</v>
      </c>
      <c r="N32" s="176">
        <v>55</v>
      </c>
      <c r="O32" s="175">
        <v>44</v>
      </c>
      <c r="P32" s="290">
        <f>SUM(D32:O32)</f>
        <v>332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رقم(1)2012'!C18</f>
        <v>2</v>
      </c>
      <c r="E35" s="192">
        <f>'جدول رقم(1)2012'!D18</f>
        <v>12</v>
      </c>
      <c r="F35" s="192">
        <f>'جدول رقم(1)2012'!E18</f>
        <v>11</v>
      </c>
      <c r="G35" s="192">
        <f>'جدول رقم(1)2012'!F18</f>
        <v>12</v>
      </c>
      <c r="H35" s="192">
        <f>'جدول رقم(1)2012'!G18</f>
        <v>19</v>
      </c>
      <c r="I35" s="192">
        <f>'جدول رقم(1)2012'!H18</f>
        <v>18</v>
      </c>
      <c r="J35" s="192">
        <f>'جدول رقم(1)2012'!I18</f>
        <v>33</v>
      </c>
      <c r="K35" s="192">
        <f>'جدول رقم(1)2012'!J18</f>
        <v>41</v>
      </c>
      <c r="L35" s="192">
        <f>'جدول رقم(1)2012'!K18</f>
        <v>49</v>
      </c>
      <c r="M35" s="192">
        <f>'جدول رقم(1)2012'!L18</f>
        <v>38</v>
      </c>
      <c r="N35" s="192">
        <f>'جدول رقم(1)2012'!M18</f>
        <v>43</v>
      </c>
      <c r="O35" s="192">
        <f>'جدول رقم(1)2012'!N18</f>
        <v>45</v>
      </c>
      <c r="P35" s="291">
        <f>SUM(D35:O35)</f>
        <v>323</v>
      </c>
      <c r="Q35" s="32">
        <v>32</v>
      </c>
      <c r="R35" s="1"/>
      <c r="S35" s="25">
        <v>56</v>
      </c>
    </row>
  </sheetData>
  <mergeCells count="142"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23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21"/>
      <c r="S3" s="121"/>
    </row>
    <row r="4" spans="1:19" ht="15.75" x14ac:dyDescent="0.25">
      <c r="A4" s="409"/>
      <c r="B4" s="409"/>
      <c r="C4" s="124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21"/>
      <c r="S4" s="121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21"/>
      <c r="S5" s="121"/>
    </row>
    <row r="6" spans="1:19" ht="15.75" x14ac:dyDescent="0.25">
      <c r="A6" s="6" t="s">
        <v>24</v>
      </c>
      <c r="B6" s="7" t="s">
        <v>25</v>
      </c>
      <c r="C6" s="38">
        <f>SUM(C7:C14)</f>
        <v>1274.6759999999999</v>
      </c>
      <c r="D6" s="416">
        <f>SUM(D7:E14)</f>
        <v>1669.4549999999999</v>
      </c>
      <c r="E6" s="417"/>
      <c r="F6" s="416">
        <f t="shared" ref="F6" si="0">SUM(F7:G14)</f>
        <v>1437.5409999999999</v>
      </c>
      <c r="G6" s="417"/>
      <c r="H6" s="416">
        <f t="shared" ref="H6" si="1">SUM(H7:I14)</f>
        <v>1495.4570000000001</v>
      </c>
      <c r="I6" s="417"/>
      <c r="J6" s="416">
        <f t="shared" ref="J6" si="2">SUM(J7:K14)</f>
        <v>1495.4570000000001</v>
      </c>
      <c r="K6" s="417"/>
      <c r="L6" s="418">
        <f t="shared" ref="L6" si="3">SUM(L7:M14)</f>
        <v>1941.0309999999999</v>
      </c>
      <c r="M6" s="419"/>
      <c r="N6" s="418">
        <f t="shared" ref="N6" si="4">SUM(N7:O14)</f>
        <v>1759.9839999999999</v>
      </c>
      <c r="O6" s="419"/>
      <c r="P6" s="36">
        <f>(N6/H6-1)*100</f>
        <v>17.68870652917467</v>
      </c>
      <c r="Q6" s="36">
        <f>(N6/J6-1)*100</f>
        <v>17.68870652917467</v>
      </c>
      <c r="R6" s="8"/>
      <c r="S6" s="9"/>
    </row>
    <row r="7" spans="1:19" ht="15.75" x14ac:dyDescent="0.25">
      <c r="A7" s="10"/>
      <c r="B7" s="11" t="s">
        <v>26</v>
      </c>
      <c r="C7" s="126">
        <f>'نفقات فعلية 2009'!C20</f>
        <v>771.779</v>
      </c>
      <c r="D7" s="321">
        <f>'معدل 2010'!C20</f>
        <v>1095.9739999999999</v>
      </c>
      <c r="E7" s="322"/>
      <c r="F7" s="321">
        <f>'نفقات فعلية 2010'!C20</f>
        <v>906.06600000000003</v>
      </c>
      <c r="G7" s="322"/>
      <c r="H7" s="319">
        <f>'مصدق 2011'!C20</f>
        <v>1084.5630000000001</v>
      </c>
      <c r="I7" s="320"/>
      <c r="J7" s="319">
        <f>'منقح 2011'!C20</f>
        <v>1084.5630000000001</v>
      </c>
      <c r="K7" s="320"/>
      <c r="L7" s="309">
        <f>'مقترح 2012'!C20</f>
        <v>1113.441</v>
      </c>
      <c r="M7" s="310"/>
      <c r="N7" s="309">
        <f>متفق2012!C20</f>
        <v>1099.0899999999999</v>
      </c>
      <c r="O7" s="310"/>
      <c r="P7" s="36">
        <f t="shared" ref="P7:P16" si="5">(N7/H7-1)*100</f>
        <v>1.3394334861137391</v>
      </c>
      <c r="Q7" s="36">
        <f t="shared" ref="Q7:Q16" si="6">(N7/J7-1)*100</f>
        <v>1.3394334861137391</v>
      </c>
      <c r="R7" s="8"/>
      <c r="S7" s="358"/>
    </row>
    <row r="8" spans="1:19" ht="15.75" x14ac:dyDescent="0.25">
      <c r="A8" s="12"/>
      <c r="B8" s="11" t="s">
        <v>27</v>
      </c>
      <c r="C8" s="126">
        <f>'نفقات فعلية 2009'!D20</f>
        <v>344.37900000000002</v>
      </c>
      <c r="D8" s="321">
        <f>'معدل 2010'!D20</f>
        <v>459.64400000000001</v>
      </c>
      <c r="E8" s="322"/>
      <c r="F8" s="321">
        <f>'نفقات فعلية 2010'!D20</f>
        <v>419.18799999999999</v>
      </c>
      <c r="G8" s="322"/>
      <c r="H8" s="319">
        <f>'مصدق 2011'!D20</f>
        <v>399.64400000000001</v>
      </c>
      <c r="I8" s="320"/>
      <c r="J8" s="319">
        <f>'منقح 2011'!D20</f>
        <v>399.64400000000001</v>
      </c>
      <c r="K8" s="320"/>
      <c r="L8" s="309">
        <f>'مقترح 2012'!D20</f>
        <v>565.28399999999999</v>
      </c>
      <c r="M8" s="310"/>
      <c r="N8" s="309">
        <f>متفق2012!D20</f>
        <v>399.64400000000001</v>
      </c>
      <c r="O8" s="310"/>
      <c r="P8" s="36">
        <f t="shared" si="5"/>
        <v>0</v>
      </c>
      <c r="Q8" s="36">
        <f t="shared" si="6"/>
        <v>0</v>
      </c>
      <c r="R8" s="8"/>
      <c r="S8" s="358"/>
    </row>
    <row r="9" spans="1:19" ht="15.75" x14ac:dyDescent="0.25">
      <c r="A9" s="12"/>
      <c r="B9" s="11" t="s">
        <v>28</v>
      </c>
      <c r="C9" s="126">
        <f>'نفقات فعلية 2009'!E20</f>
        <v>0</v>
      </c>
      <c r="D9" s="321">
        <f>'معدل 2010'!E20</f>
        <v>0</v>
      </c>
      <c r="E9" s="322"/>
      <c r="F9" s="321">
        <f>'نفقات فعلية 2010'!E20</f>
        <v>0</v>
      </c>
      <c r="G9" s="322"/>
      <c r="H9" s="319">
        <f>'مصدق 2011'!E20</f>
        <v>0</v>
      </c>
      <c r="I9" s="320"/>
      <c r="J9" s="319">
        <f>'منقح 2011'!E20</f>
        <v>0</v>
      </c>
      <c r="K9" s="320"/>
      <c r="L9" s="309">
        <f>'مقترح 2012'!E20</f>
        <v>0</v>
      </c>
      <c r="M9" s="310"/>
      <c r="N9" s="309">
        <f>متفق2012!E20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26">
        <f>'نفقات فعلية 2009'!F20</f>
        <v>0</v>
      </c>
      <c r="D10" s="321">
        <f>'معدل 2010'!F20</f>
        <v>0</v>
      </c>
      <c r="E10" s="322"/>
      <c r="F10" s="321">
        <f>'نفقات فعلية 2010'!F20</f>
        <v>0</v>
      </c>
      <c r="G10" s="322"/>
      <c r="H10" s="319">
        <f>'مصدق 2011'!F20</f>
        <v>0</v>
      </c>
      <c r="I10" s="320"/>
      <c r="J10" s="319">
        <f>'منقح 2011'!F20</f>
        <v>0</v>
      </c>
      <c r="K10" s="320"/>
      <c r="L10" s="309">
        <f>'مقترح 2012'!F20</f>
        <v>0</v>
      </c>
      <c r="M10" s="310"/>
      <c r="N10" s="309">
        <f>متفق2012!F20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26">
        <f>'نفقات فعلية 2009'!G20</f>
        <v>0</v>
      </c>
      <c r="D11" s="321">
        <f>'معدل 2010'!G20</f>
        <v>0</v>
      </c>
      <c r="E11" s="322"/>
      <c r="F11" s="321">
        <f>'نفقات فعلية 2010'!G20</f>
        <v>0</v>
      </c>
      <c r="G11" s="322"/>
      <c r="H11" s="319">
        <f>'مصدق 2011'!G20</f>
        <v>0</v>
      </c>
      <c r="I11" s="320"/>
      <c r="J11" s="319">
        <f>'منقح 2011'!G20</f>
        <v>0</v>
      </c>
      <c r="K11" s="320"/>
      <c r="L11" s="309">
        <f>'مقترح 2012'!G20</f>
        <v>0</v>
      </c>
      <c r="M11" s="310"/>
      <c r="N11" s="309">
        <f>متفق2012!G20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26">
        <f>'نفقات فعلية 2009'!H20</f>
        <v>0</v>
      </c>
      <c r="D12" s="321">
        <f>'معدل 2010'!H20</f>
        <v>0</v>
      </c>
      <c r="E12" s="322"/>
      <c r="F12" s="321">
        <f>'نفقات فعلية 2010'!H20</f>
        <v>0</v>
      </c>
      <c r="G12" s="322"/>
      <c r="H12" s="319">
        <f>'مصدق 2011'!H20</f>
        <v>0</v>
      </c>
      <c r="I12" s="320"/>
      <c r="J12" s="319">
        <f>'منقح 2011'!H20</f>
        <v>0</v>
      </c>
      <c r="K12" s="320"/>
      <c r="L12" s="309">
        <f>'مقترح 2012'!H20</f>
        <v>0</v>
      </c>
      <c r="M12" s="310"/>
      <c r="N12" s="309">
        <f>متفق2012!H20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26">
        <f>'نفقات فعلية 2009'!I20</f>
        <v>6.4450000000000003</v>
      </c>
      <c r="D13" s="321">
        <f>'معدل 2010'!I20</f>
        <v>2.5</v>
      </c>
      <c r="E13" s="322"/>
      <c r="F13" s="321">
        <f>'نفقات فعلية 2010'!I20</f>
        <v>2.9</v>
      </c>
      <c r="G13" s="322"/>
      <c r="H13" s="319">
        <f>'مصدق 2011'!I20</f>
        <v>1.25</v>
      </c>
      <c r="I13" s="320"/>
      <c r="J13" s="319">
        <f>'منقح 2011'!I20</f>
        <v>1.25</v>
      </c>
      <c r="K13" s="320"/>
      <c r="L13" s="309">
        <f>'مقترح 2012'!I20</f>
        <v>1.306</v>
      </c>
      <c r="M13" s="310"/>
      <c r="N13" s="309">
        <f>متفق2012!I20</f>
        <v>1.25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26">
        <f>'نفقات فعلية 2009'!J20</f>
        <v>152.07300000000001</v>
      </c>
      <c r="D14" s="321">
        <f>'معدل 2010'!J20</f>
        <v>111.337</v>
      </c>
      <c r="E14" s="322"/>
      <c r="F14" s="321">
        <f>'نفقات فعلية 2010'!J20</f>
        <v>109.387</v>
      </c>
      <c r="G14" s="322"/>
      <c r="H14" s="319">
        <f>'مصدق 2011'!J20</f>
        <v>10</v>
      </c>
      <c r="I14" s="320"/>
      <c r="J14" s="319">
        <f>'منقح 2011'!J20</f>
        <v>10</v>
      </c>
      <c r="K14" s="320"/>
      <c r="L14" s="309">
        <f>'مقترح 2012'!J20</f>
        <v>261</v>
      </c>
      <c r="M14" s="310"/>
      <c r="N14" s="309">
        <f>متفق2012!J20</f>
        <v>260</v>
      </c>
      <c r="O14" s="310"/>
      <c r="P14" s="36">
        <f t="shared" si="5"/>
        <v>2500</v>
      </c>
      <c r="Q14" s="36">
        <f t="shared" si="6"/>
        <v>2500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25">
        <f>'نفقات فعلية 2009'!N20</f>
        <v>0</v>
      </c>
      <c r="D15" s="323">
        <f>'معدل 2010'!N20</f>
        <v>1700</v>
      </c>
      <c r="E15" s="324"/>
      <c r="F15" s="323">
        <f>'نفقات فعلية 2010'!N20</f>
        <v>0</v>
      </c>
      <c r="G15" s="324"/>
      <c r="H15" s="333">
        <f>'مصدق 2011'!N20</f>
        <v>1300</v>
      </c>
      <c r="I15" s="334"/>
      <c r="J15" s="333">
        <f>'منقح 2011'!N20</f>
        <v>1300</v>
      </c>
      <c r="K15" s="334"/>
      <c r="L15" s="325">
        <f>'مقترح 2012'!N20</f>
        <v>1300</v>
      </c>
      <c r="M15" s="326"/>
      <c r="N15" s="325">
        <f>متفق2012!N20</f>
        <v>910</v>
      </c>
      <c r="O15" s="326"/>
      <c r="P15" s="36">
        <f t="shared" si="5"/>
        <v>-30.000000000000004</v>
      </c>
      <c r="Q15" s="36">
        <f t="shared" si="6"/>
        <v>-30.000000000000004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1274.6759999999999</v>
      </c>
      <c r="D16" s="416">
        <f>D6+D15</f>
        <v>3369.4549999999999</v>
      </c>
      <c r="E16" s="417"/>
      <c r="F16" s="416">
        <f t="shared" ref="F16" si="7">F6+F15</f>
        <v>1437.5409999999999</v>
      </c>
      <c r="G16" s="417"/>
      <c r="H16" s="416">
        <f t="shared" ref="H16" si="8">H6+H15</f>
        <v>2795.4570000000003</v>
      </c>
      <c r="I16" s="417"/>
      <c r="J16" s="416">
        <f t="shared" ref="J16" si="9">J6+J15</f>
        <v>2795.4570000000003</v>
      </c>
      <c r="K16" s="417"/>
      <c r="L16" s="418">
        <f t="shared" ref="L16" si="10">L6+L15</f>
        <v>3241.0309999999999</v>
      </c>
      <c r="M16" s="419"/>
      <c r="N16" s="418">
        <f t="shared" ref="N16" si="11">N6+N15</f>
        <v>2669.9839999999999</v>
      </c>
      <c r="O16" s="419"/>
      <c r="P16" s="36">
        <f t="shared" si="5"/>
        <v>-4.488461099562624</v>
      </c>
      <c r="Q16" s="36">
        <f t="shared" si="6"/>
        <v>-4.488461099562624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21"/>
      <c r="N18" s="121"/>
      <c r="O18" s="121"/>
      <c r="P18" s="121"/>
      <c r="Q18" s="361"/>
      <c r="R18" s="121"/>
      <c r="S18" s="121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21"/>
      <c r="N19" s="121"/>
      <c r="O19" s="121"/>
      <c r="P19" s="121"/>
      <c r="Q19" s="361"/>
      <c r="R19" s="121"/>
      <c r="S19" s="121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22" t="s">
        <v>48</v>
      </c>
      <c r="M20" s="121"/>
      <c r="N20" s="27"/>
      <c r="O20" s="27"/>
      <c r="P20" s="27"/>
      <c r="Q20" s="26"/>
      <c r="R20" s="121"/>
      <c r="S20" s="121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2009'!C20</f>
        <v>1.6990000000000001</v>
      </c>
      <c r="E21" s="318"/>
      <c r="F21" s="309">
        <f>ايرادفعلي2010!C20</f>
        <v>1.5269999999999999</v>
      </c>
      <c r="G21" s="310"/>
      <c r="H21" s="309">
        <f>مخطط2011!C20</f>
        <v>10</v>
      </c>
      <c r="I21" s="310"/>
      <c r="J21" s="315">
        <f>مخطط2012!C20</f>
        <v>10</v>
      </c>
      <c r="K21" s="316"/>
      <c r="L21" s="37">
        <f>(J21/H21-1)*100</f>
        <v>0</v>
      </c>
      <c r="M21" s="121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2009'!D20</f>
        <v>0</v>
      </c>
      <c r="E22" s="318"/>
      <c r="F22" s="309">
        <f>ايرادفعلي2010!D20</f>
        <v>0</v>
      </c>
      <c r="G22" s="310"/>
      <c r="H22" s="309">
        <f>مخطط2011!D20</f>
        <v>0</v>
      </c>
      <c r="I22" s="310"/>
      <c r="J22" s="315">
        <f>مخطط2012!D20</f>
        <v>0</v>
      </c>
      <c r="K22" s="316"/>
      <c r="L22" s="37" t="e">
        <f t="shared" ref="L22:L26" si="12">(J22/H22-1)*100</f>
        <v>#DIV/0!</v>
      </c>
      <c r="M22" s="121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2009'!E20</f>
        <v>0</v>
      </c>
      <c r="E23" s="318"/>
      <c r="F23" s="309">
        <f>ايرادفعلي2010!E20</f>
        <v>0</v>
      </c>
      <c r="G23" s="310"/>
      <c r="H23" s="309">
        <f>مخطط2011!E20</f>
        <v>0</v>
      </c>
      <c r="I23" s="310"/>
      <c r="J23" s="315">
        <f>مخطط2012!E20</f>
        <v>0</v>
      </c>
      <c r="K23" s="316"/>
      <c r="L23" s="37" t="e">
        <f t="shared" si="12"/>
        <v>#DIV/0!</v>
      </c>
      <c r="M23" s="121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2009'!F20</f>
        <v>0.34699999999999998</v>
      </c>
      <c r="E24" s="318"/>
      <c r="F24" s="309">
        <f>ايرادفعلي2010!F20</f>
        <v>0.61899999999999999</v>
      </c>
      <c r="G24" s="310"/>
      <c r="H24" s="309">
        <f>مخطط2011!F20</f>
        <v>0.85</v>
      </c>
      <c r="I24" s="310"/>
      <c r="J24" s="315">
        <f>مخطط2012!F20</f>
        <v>1</v>
      </c>
      <c r="K24" s="316"/>
      <c r="L24" s="37">
        <f t="shared" si="12"/>
        <v>17.647058823529417</v>
      </c>
      <c r="M24" s="121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2009'!G20</f>
        <v>0</v>
      </c>
      <c r="E25" s="318"/>
      <c r="F25" s="309">
        <f>ايرادفعلي2010!G20</f>
        <v>0</v>
      </c>
      <c r="G25" s="310"/>
      <c r="H25" s="309">
        <f>مخطط2011!G20</f>
        <v>0</v>
      </c>
      <c r="I25" s="310"/>
      <c r="J25" s="315">
        <f>مخطط2012!G20</f>
        <v>0</v>
      </c>
      <c r="K25" s="316"/>
      <c r="L25" s="37" t="e">
        <f t="shared" si="12"/>
        <v>#DIV/0!</v>
      </c>
      <c r="M25" s="121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2.0460000000000003</v>
      </c>
      <c r="E26" s="393"/>
      <c r="F26" s="392">
        <f t="shared" ref="F26" si="13">SUM(F21:G25)</f>
        <v>2.1459999999999999</v>
      </c>
      <c r="G26" s="393"/>
      <c r="H26" s="392">
        <f t="shared" ref="H26" si="14">SUM(H21:I25)</f>
        <v>10.85</v>
      </c>
      <c r="I26" s="393"/>
      <c r="J26" s="392">
        <f t="shared" ref="J26" si="15">SUM(J21:K25)</f>
        <v>11</v>
      </c>
      <c r="K26" s="393"/>
      <c r="L26" s="37">
        <f t="shared" si="12"/>
        <v>1.3824884792626779</v>
      </c>
      <c r="M26" s="121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1</v>
      </c>
      <c r="E29" s="171">
        <v>1</v>
      </c>
      <c r="F29" s="171">
        <v>4</v>
      </c>
      <c r="G29" s="171">
        <v>5</v>
      </c>
      <c r="H29" s="171">
        <v>10</v>
      </c>
      <c r="I29" s="171">
        <v>17</v>
      </c>
      <c r="J29" s="171">
        <v>26</v>
      </c>
      <c r="K29" s="171">
        <v>26</v>
      </c>
      <c r="L29" s="171">
        <v>27</v>
      </c>
      <c r="M29" s="174">
        <v>17</v>
      </c>
      <c r="N29" s="174">
        <v>15</v>
      </c>
      <c r="O29" s="171">
        <v>22</v>
      </c>
      <c r="P29" s="172">
        <f>SUM(D29:O29)</f>
        <v>171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1</v>
      </c>
      <c r="F32" s="175">
        <v>4</v>
      </c>
      <c r="G32" s="175">
        <v>5</v>
      </c>
      <c r="H32" s="175">
        <v>11</v>
      </c>
      <c r="I32" s="175">
        <v>17</v>
      </c>
      <c r="J32" s="175">
        <v>26</v>
      </c>
      <c r="K32" s="175">
        <v>26</v>
      </c>
      <c r="L32" s="175">
        <v>26</v>
      </c>
      <c r="M32" s="176">
        <v>17</v>
      </c>
      <c r="N32" s="176">
        <v>15</v>
      </c>
      <c r="O32" s="175">
        <v>23</v>
      </c>
      <c r="P32" s="172">
        <f>SUM(D32:O32)</f>
        <v>172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رقم(1)2012'!C19</f>
        <v>1</v>
      </c>
      <c r="E35" s="192">
        <f>'جدول رقم(1)2012'!D19</f>
        <v>1</v>
      </c>
      <c r="F35" s="192">
        <f>'جدول رقم(1)2012'!E19</f>
        <v>4</v>
      </c>
      <c r="G35" s="192">
        <f>'جدول رقم(1)2012'!F19</f>
        <v>5</v>
      </c>
      <c r="H35" s="192">
        <f>'جدول رقم(1)2012'!G19</f>
        <v>11</v>
      </c>
      <c r="I35" s="192">
        <f>'جدول رقم(1)2012'!H19</f>
        <v>17</v>
      </c>
      <c r="J35" s="192">
        <f>'جدول رقم(1)2012'!I19</f>
        <v>26</v>
      </c>
      <c r="K35" s="192">
        <f>'جدول رقم(1)2012'!J19</f>
        <v>26</v>
      </c>
      <c r="L35" s="192">
        <f>'جدول رقم(1)2012'!K19</f>
        <v>26</v>
      </c>
      <c r="M35" s="192">
        <f>'جدول رقم(1)2012'!L19</f>
        <v>17</v>
      </c>
      <c r="N35" s="192">
        <f>'جدول رقم(1)2012'!M19</f>
        <v>15</v>
      </c>
      <c r="O35" s="192">
        <f>'جدول رقم(1)2012'!N19</f>
        <v>23</v>
      </c>
      <c r="P35" s="193">
        <f>SUM(D35:O35)</f>
        <v>172</v>
      </c>
      <c r="Q35" s="32">
        <v>33</v>
      </c>
      <c r="R35" s="1"/>
      <c r="S35" s="25">
        <v>56</v>
      </c>
    </row>
  </sheetData>
  <mergeCells count="141">
    <mergeCell ref="P3:Q4"/>
    <mergeCell ref="D4:E4"/>
    <mergeCell ref="F4:G4"/>
    <mergeCell ref="H4:I4"/>
    <mergeCell ref="J4:K4"/>
    <mergeCell ref="L4:M4"/>
    <mergeCell ref="N4:O4"/>
    <mergeCell ref="A2:B2"/>
    <mergeCell ref="E2:S2"/>
    <mergeCell ref="A3:A5"/>
    <mergeCell ref="B3:B5"/>
    <mergeCell ref="D3:E3"/>
    <mergeCell ref="F3:G3"/>
    <mergeCell ref="H3:K3"/>
    <mergeCell ref="L3:O3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A27:R27"/>
    <mergeCell ref="A28:C29"/>
    <mergeCell ref="A31:C32"/>
    <mergeCell ref="A33:C33"/>
    <mergeCell ref="A34:C35"/>
    <mergeCell ref="A1:S1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N23" sqref="N23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7.37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29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27"/>
      <c r="S3" s="127"/>
    </row>
    <row r="4" spans="1:19" ht="15.75" x14ac:dyDescent="0.25">
      <c r="A4" s="409"/>
      <c r="B4" s="409"/>
      <c r="C4" s="130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27"/>
      <c r="S4" s="127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27"/>
      <c r="S5" s="127"/>
    </row>
    <row r="6" spans="1:19" ht="15.75" x14ac:dyDescent="0.25">
      <c r="A6" s="6" t="s">
        <v>24</v>
      </c>
      <c r="B6" s="7" t="s">
        <v>25</v>
      </c>
      <c r="C6" s="38">
        <f>SUM(C7:C14)</f>
        <v>192859.74099999998</v>
      </c>
      <c r="D6" s="416">
        <f>SUM(D7:E14)</f>
        <v>324387.80300000001</v>
      </c>
      <c r="E6" s="417"/>
      <c r="F6" s="416">
        <f t="shared" ref="F6" si="0">SUM(F7:G14)</f>
        <v>321335.15899999999</v>
      </c>
      <c r="G6" s="417"/>
      <c r="H6" s="416">
        <f t="shared" ref="H6" si="1">SUM(H7:I14)</f>
        <v>505631.95799999998</v>
      </c>
      <c r="I6" s="417"/>
      <c r="J6" s="416">
        <f t="shared" ref="J6" si="2">SUM(J7:K14)</f>
        <v>512407.32799999998</v>
      </c>
      <c r="K6" s="417"/>
      <c r="L6" s="418">
        <f t="shared" ref="L6" si="3">SUM(L7:M14)</f>
        <v>1517166.96</v>
      </c>
      <c r="M6" s="419"/>
      <c r="N6" s="418">
        <f t="shared" ref="N6" si="4">SUM(N7:O14)</f>
        <v>504754.86200000002</v>
      </c>
      <c r="O6" s="419"/>
      <c r="P6" s="36">
        <f>(N6/H6-1)*100</f>
        <v>-0.17346530141593153</v>
      </c>
      <c r="Q6" s="36">
        <f>(N6/J6-1)*100</f>
        <v>-1.4934341454226785</v>
      </c>
      <c r="R6" s="8"/>
      <c r="S6" s="9"/>
    </row>
    <row r="7" spans="1:19" ht="15.75" x14ac:dyDescent="0.25">
      <c r="A7" s="10"/>
      <c r="B7" s="11" t="s">
        <v>26</v>
      </c>
      <c r="C7" s="132">
        <f>'نفقات فعلية 2009'!C21</f>
        <v>39960.404000000002</v>
      </c>
      <c r="D7" s="321">
        <f>'معدل 2010'!C21</f>
        <v>43179.248</v>
      </c>
      <c r="E7" s="322"/>
      <c r="F7" s="321">
        <f>'نفقات فعلية 2010'!C21</f>
        <v>36131.17</v>
      </c>
      <c r="G7" s="322"/>
      <c r="H7" s="319">
        <f>'مصدق 2011'!C21</f>
        <v>48331.002999999997</v>
      </c>
      <c r="I7" s="320"/>
      <c r="J7" s="319">
        <f>'منقح 2011'!C21</f>
        <v>50086.05</v>
      </c>
      <c r="K7" s="320"/>
      <c r="L7" s="309">
        <f>'مقترح 2012'!C21</f>
        <v>235624.8</v>
      </c>
      <c r="M7" s="310"/>
      <c r="N7" s="309">
        <f>متفق2012!C21</f>
        <v>50964.737000000001</v>
      </c>
      <c r="O7" s="310"/>
      <c r="P7" s="36">
        <f t="shared" ref="P7:P16" si="5">(N7/H7-1)*100</f>
        <v>5.4493675622664162</v>
      </c>
      <c r="Q7" s="36">
        <f t="shared" ref="Q7:Q16" si="6">(N7/J7-1)*100</f>
        <v>1.7543547554658367</v>
      </c>
      <c r="R7" s="8"/>
      <c r="S7" s="358"/>
    </row>
    <row r="8" spans="1:19" ht="15.75" x14ac:dyDescent="0.25">
      <c r="A8" s="12"/>
      <c r="B8" s="11" t="s">
        <v>27</v>
      </c>
      <c r="C8" s="132">
        <f>'نفقات فعلية 2009'!D21</f>
        <v>54681.455000000002</v>
      </c>
      <c r="D8" s="321">
        <f>'معدل 2010'!D21</f>
        <v>54972.718000000001</v>
      </c>
      <c r="E8" s="322"/>
      <c r="F8" s="321">
        <f>'نفقات فعلية 2010'!D21</f>
        <v>53769.510999999999</v>
      </c>
      <c r="G8" s="322"/>
      <c r="H8" s="319">
        <f>'مصدق 2011'!D21</f>
        <v>64568.205000000002</v>
      </c>
      <c r="I8" s="320"/>
      <c r="J8" s="319">
        <f>'منقح 2011'!D21</f>
        <v>69588.528000000006</v>
      </c>
      <c r="K8" s="320"/>
      <c r="L8" s="309">
        <f>'مقترح 2012'!D21</f>
        <v>124036</v>
      </c>
      <c r="M8" s="310"/>
      <c r="N8" s="309">
        <f>متفق2012!D21</f>
        <v>64568.205000000002</v>
      </c>
      <c r="O8" s="310"/>
      <c r="P8" s="36">
        <f t="shared" si="5"/>
        <v>0</v>
      </c>
      <c r="Q8" s="36">
        <f t="shared" si="6"/>
        <v>-7.2142968737605724</v>
      </c>
      <c r="R8" s="8"/>
      <c r="S8" s="358"/>
    </row>
    <row r="9" spans="1:19" ht="15.75" x14ac:dyDescent="0.25">
      <c r="A9" s="12"/>
      <c r="B9" s="11" t="s">
        <v>28</v>
      </c>
      <c r="C9" s="132">
        <f>'نفقات فعلية 2009'!E21</f>
        <v>0</v>
      </c>
      <c r="D9" s="321">
        <f>'معدل 2010'!E21</f>
        <v>0</v>
      </c>
      <c r="E9" s="322"/>
      <c r="F9" s="321">
        <f>'نفقات فعلية 2010'!E21</f>
        <v>0</v>
      </c>
      <c r="G9" s="322"/>
      <c r="H9" s="319">
        <f>'مصدق 2011'!E21</f>
        <v>0</v>
      </c>
      <c r="I9" s="320"/>
      <c r="J9" s="319">
        <f>'منقح 2011'!E21</f>
        <v>0</v>
      </c>
      <c r="K9" s="320"/>
      <c r="L9" s="309">
        <f>'مقترح 2012'!E21</f>
        <v>0</v>
      </c>
      <c r="M9" s="310"/>
      <c r="N9" s="309">
        <f>متفق2012!E21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2">
        <f>'نفقات فعلية 2009'!F21</f>
        <v>0</v>
      </c>
      <c r="D10" s="321">
        <f>'معدل 2010'!F21</f>
        <v>0</v>
      </c>
      <c r="E10" s="322"/>
      <c r="F10" s="321">
        <f>'نفقات فعلية 2010'!F21</f>
        <v>0</v>
      </c>
      <c r="G10" s="322"/>
      <c r="H10" s="319">
        <f>'مصدق 2011'!F21</f>
        <v>0</v>
      </c>
      <c r="I10" s="320"/>
      <c r="J10" s="319">
        <f>'منقح 2011'!F21</f>
        <v>0</v>
      </c>
      <c r="K10" s="320"/>
      <c r="L10" s="309">
        <f>'مقترح 2012'!F21</f>
        <v>0</v>
      </c>
      <c r="M10" s="310"/>
      <c r="N10" s="309">
        <f>متفق2012!F21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2">
        <f>'نفقات فعلية 2009'!G21</f>
        <v>335.154</v>
      </c>
      <c r="D11" s="321">
        <f>'معدل 2010'!G21</f>
        <v>363.35</v>
      </c>
      <c r="E11" s="322"/>
      <c r="F11" s="321">
        <f>'نفقات فعلية 2010'!G21</f>
        <v>199</v>
      </c>
      <c r="G11" s="322"/>
      <c r="H11" s="319">
        <f>'مصدق 2011'!G21</f>
        <v>0</v>
      </c>
      <c r="I11" s="320"/>
      <c r="J11" s="319">
        <f>'منقح 2011'!G21</f>
        <v>0</v>
      </c>
      <c r="K11" s="320"/>
      <c r="L11" s="309">
        <f>'مقترح 2012'!G21</f>
        <v>56.16</v>
      </c>
      <c r="M11" s="310"/>
      <c r="N11" s="309">
        <f>متفق2012!G21</f>
        <v>56.16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2">
        <f>'نفقات فعلية 2009'!H21</f>
        <v>545.69000000000005</v>
      </c>
      <c r="D12" s="321">
        <f>'معدل 2010'!H21</f>
        <v>557.23099999999999</v>
      </c>
      <c r="E12" s="322"/>
      <c r="F12" s="321">
        <f>'نفقات فعلية 2010'!H21</f>
        <v>534.55999999999995</v>
      </c>
      <c r="G12" s="322"/>
      <c r="H12" s="319">
        <f>'مصدق 2011'!H21</f>
        <v>452.5</v>
      </c>
      <c r="I12" s="320"/>
      <c r="J12" s="319">
        <f>'منقح 2011'!H21</f>
        <v>452.5</v>
      </c>
      <c r="K12" s="320"/>
      <c r="L12" s="309">
        <f>'مقترح 2012'!H21</f>
        <v>950</v>
      </c>
      <c r="M12" s="310"/>
      <c r="N12" s="309">
        <f>متفق2012!H21</f>
        <v>452.5</v>
      </c>
      <c r="O12" s="310"/>
      <c r="P12" s="36">
        <f t="shared" si="5"/>
        <v>0</v>
      </c>
      <c r="Q12" s="36">
        <f t="shared" si="6"/>
        <v>0</v>
      </c>
      <c r="R12" s="8"/>
      <c r="S12" s="358"/>
    </row>
    <row r="13" spans="1:19" ht="15.75" x14ac:dyDescent="0.25">
      <c r="A13" s="12"/>
      <c r="B13" s="11" t="s">
        <v>32</v>
      </c>
      <c r="C13" s="132">
        <f>'نفقات فعلية 2009'!I21</f>
        <v>94019.332999999999</v>
      </c>
      <c r="D13" s="321">
        <f>'معدل 2010'!I21</f>
        <v>222924.196</v>
      </c>
      <c r="E13" s="322"/>
      <c r="F13" s="321">
        <f>'نفقات فعلية 2010'!I21</f>
        <v>228582.87400000001</v>
      </c>
      <c r="G13" s="322"/>
      <c r="H13" s="319">
        <f>'مصدق 2011'!I21</f>
        <v>391114.88</v>
      </c>
      <c r="I13" s="320"/>
      <c r="J13" s="319">
        <f>'منقح 2011'!I21</f>
        <v>391114.88</v>
      </c>
      <c r="K13" s="320"/>
      <c r="L13" s="309">
        <f>'مقترح 2012'!I21</f>
        <v>1153575</v>
      </c>
      <c r="M13" s="310"/>
      <c r="N13" s="309">
        <f>متفق2012!I21</f>
        <v>387547.89</v>
      </c>
      <c r="O13" s="310"/>
      <c r="P13" s="36">
        <f t="shared" si="5"/>
        <v>-0.91200570021779948</v>
      </c>
      <c r="Q13" s="36">
        <f t="shared" si="6"/>
        <v>-0.91200570021779948</v>
      </c>
      <c r="R13" s="8"/>
      <c r="S13" s="358"/>
    </row>
    <row r="14" spans="1:19" ht="15.75" x14ac:dyDescent="0.25">
      <c r="A14" s="12"/>
      <c r="B14" s="13" t="s">
        <v>33</v>
      </c>
      <c r="C14" s="132">
        <f>'نفقات فعلية 2009'!J21</f>
        <v>3317.7049999999999</v>
      </c>
      <c r="D14" s="321">
        <f>'معدل 2010'!J21</f>
        <v>2391.06</v>
      </c>
      <c r="E14" s="322"/>
      <c r="F14" s="321">
        <f>'نفقات فعلية 2010'!J21</f>
        <v>2118.0439999999999</v>
      </c>
      <c r="G14" s="322"/>
      <c r="H14" s="319">
        <f>'مصدق 2011'!J21</f>
        <v>1165.3699999999999</v>
      </c>
      <c r="I14" s="320"/>
      <c r="J14" s="319">
        <f>'منقح 2011'!J21</f>
        <v>1165.3699999999999</v>
      </c>
      <c r="K14" s="320"/>
      <c r="L14" s="309">
        <f>'مقترح 2012'!J21</f>
        <v>2925</v>
      </c>
      <c r="M14" s="310"/>
      <c r="N14" s="309">
        <f>متفق2012!J21</f>
        <v>1165.3699999999999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1">
        <f>'نفقات فعلية 2009'!N21</f>
        <v>11740.49</v>
      </c>
      <c r="D15" s="323">
        <f>'معدل 2010'!N21</f>
        <v>36859.523999999998</v>
      </c>
      <c r="E15" s="324"/>
      <c r="F15" s="323">
        <f>'نفقات فعلية 2010'!N21</f>
        <v>21568.382000000001</v>
      </c>
      <c r="G15" s="324"/>
      <c r="H15" s="333">
        <f>'مصدق 2011'!N21</f>
        <v>25000</v>
      </c>
      <c r="I15" s="334"/>
      <c r="J15" s="333">
        <f>'منقح 2011'!N21</f>
        <v>25000</v>
      </c>
      <c r="K15" s="334"/>
      <c r="L15" s="325">
        <f>'مقترح 2012'!N21</f>
        <v>85000</v>
      </c>
      <c r="M15" s="326"/>
      <c r="N15" s="325">
        <f>متفق2012!N21</f>
        <v>59500</v>
      </c>
      <c r="O15" s="326"/>
      <c r="P15" s="36">
        <f t="shared" si="5"/>
        <v>138</v>
      </c>
      <c r="Q15" s="36">
        <f t="shared" si="6"/>
        <v>138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204600.23099999997</v>
      </c>
      <c r="D16" s="416">
        <f>D6+D15</f>
        <v>361247.32699999999</v>
      </c>
      <c r="E16" s="417"/>
      <c r="F16" s="416">
        <f t="shared" ref="F16" si="7">F6+F15</f>
        <v>342903.54099999997</v>
      </c>
      <c r="G16" s="417"/>
      <c r="H16" s="416">
        <f t="shared" ref="H16" si="8">H6+H15</f>
        <v>530631.95799999998</v>
      </c>
      <c r="I16" s="417"/>
      <c r="J16" s="416">
        <f t="shared" ref="J16" si="9">J6+J15</f>
        <v>537407.32799999998</v>
      </c>
      <c r="K16" s="417"/>
      <c r="L16" s="418">
        <f t="shared" ref="L16" si="10">L6+L15</f>
        <v>1602166.96</v>
      </c>
      <c r="M16" s="419"/>
      <c r="N16" s="418">
        <f t="shared" ref="N16" si="11">N6+N15</f>
        <v>564254.86199999996</v>
      </c>
      <c r="O16" s="419"/>
      <c r="P16" s="36">
        <f t="shared" si="5"/>
        <v>6.3363888083046715</v>
      </c>
      <c r="Q16" s="36">
        <f t="shared" si="6"/>
        <v>4.9957513791103247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27"/>
      <c r="N18" s="127"/>
      <c r="O18" s="127"/>
      <c r="P18" s="127"/>
      <c r="Q18" s="361"/>
      <c r="R18" s="127"/>
      <c r="S18" s="127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27"/>
      <c r="N19" s="127"/>
      <c r="O19" s="127"/>
      <c r="P19" s="127"/>
      <c r="Q19" s="361"/>
      <c r="R19" s="127"/>
      <c r="S19" s="127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28" t="s">
        <v>48</v>
      </c>
      <c r="M20" s="127"/>
      <c r="N20" s="27"/>
      <c r="O20" s="27"/>
      <c r="P20" s="27"/>
      <c r="Q20" s="26"/>
      <c r="R20" s="127"/>
      <c r="S20" s="127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2009'!C21</f>
        <v>1346.279</v>
      </c>
      <c r="E21" s="318"/>
      <c r="F21" s="309">
        <f>ايرادفعلي2010!C21</f>
        <v>676.11699999999996</v>
      </c>
      <c r="G21" s="310"/>
      <c r="H21" s="309">
        <f>مخطط2011!C21</f>
        <v>930</v>
      </c>
      <c r="I21" s="310"/>
      <c r="J21" s="315">
        <f>مخطط2012!C21</f>
        <v>3030</v>
      </c>
      <c r="K21" s="316"/>
      <c r="L21" s="37">
        <f>(J21/H21-1)*100</f>
        <v>225.80645161290326</v>
      </c>
      <c r="M21" s="127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2009'!D21</f>
        <v>0</v>
      </c>
      <c r="E22" s="318"/>
      <c r="F22" s="309">
        <f>ايرادفعلي2010!D21</f>
        <v>0</v>
      </c>
      <c r="G22" s="310"/>
      <c r="H22" s="309">
        <f>مخطط2011!D21</f>
        <v>0</v>
      </c>
      <c r="I22" s="310"/>
      <c r="J22" s="315">
        <f>مخطط2012!D21</f>
        <v>0</v>
      </c>
      <c r="K22" s="316"/>
      <c r="L22" s="37" t="e">
        <f t="shared" ref="L22:L26" si="12">(J22/H22-1)*100</f>
        <v>#DIV/0!</v>
      </c>
      <c r="M22" s="127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2009'!E21</f>
        <v>0</v>
      </c>
      <c r="E23" s="318"/>
      <c r="F23" s="309">
        <f>ايرادفعلي2010!E21</f>
        <v>0</v>
      </c>
      <c r="G23" s="310"/>
      <c r="H23" s="309">
        <f>مخطط2011!E21</f>
        <v>0</v>
      </c>
      <c r="I23" s="310"/>
      <c r="J23" s="315">
        <f>مخطط2012!E21</f>
        <v>0</v>
      </c>
      <c r="K23" s="316"/>
      <c r="L23" s="37" t="e">
        <f t="shared" si="12"/>
        <v>#DIV/0!</v>
      </c>
      <c r="M23" s="127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2009'!F21</f>
        <v>293.13499999999999</v>
      </c>
      <c r="E24" s="318"/>
      <c r="F24" s="309">
        <f>ايرادفعلي2010!F21</f>
        <v>185.62799999999999</v>
      </c>
      <c r="G24" s="310"/>
      <c r="H24" s="309">
        <f>مخطط2011!F21</f>
        <v>657</v>
      </c>
      <c r="I24" s="310"/>
      <c r="J24" s="315">
        <f>مخطط2012!F21</f>
        <v>1054.5</v>
      </c>
      <c r="K24" s="316"/>
      <c r="L24" s="37">
        <f t="shared" si="12"/>
        <v>60.502283105022833</v>
      </c>
      <c r="M24" s="127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2009'!G21</f>
        <v>0</v>
      </c>
      <c r="E25" s="318"/>
      <c r="F25" s="309">
        <f>ايرادفعلي2010!G21</f>
        <v>0</v>
      </c>
      <c r="G25" s="310"/>
      <c r="H25" s="309">
        <f>مخطط2011!G21</f>
        <v>11</v>
      </c>
      <c r="I25" s="310"/>
      <c r="J25" s="315">
        <f>مخطط2012!G21</f>
        <v>15</v>
      </c>
      <c r="K25" s="316"/>
      <c r="L25" s="37">
        <f t="shared" si="12"/>
        <v>36.363636363636353</v>
      </c>
      <c r="M25" s="127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1639.414</v>
      </c>
      <c r="E26" s="393"/>
      <c r="F26" s="392">
        <f t="shared" ref="F26" si="13">SUM(F21:G25)</f>
        <v>861.74499999999989</v>
      </c>
      <c r="G26" s="393"/>
      <c r="H26" s="392">
        <f t="shared" ref="H26" si="14">SUM(H21:I25)</f>
        <v>1598</v>
      </c>
      <c r="I26" s="393"/>
      <c r="J26" s="392">
        <f t="shared" ref="J26" si="15">SUM(J21:K25)</f>
        <v>4099.5</v>
      </c>
      <c r="K26" s="393"/>
      <c r="L26" s="37">
        <f t="shared" si="12"/>
        <v>156.53942428035043</v>
      </c>
      <c r="M26" s="127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90" t="s">
        <v>58</v>
      </c>
      <c r="E28" s="190" t="s">
        <v>59</v>
      </c>
      <c r="F28" s="190" t="s">
        <v>60</v>
      </c>
      <c r="G28" s="190" t="s">
        <v>61</v>
      </c>
      <c r="H28" s="190" t="s">
        <v>62</v>
      </c>
      <c r="I28" s="190" t="s">
        <v>63</v>
      </c>
      <c r="J28" s="190" t="s">
        <v>64</v>
      </c>
      <c r="K28" s="190" t="s">
        <v>65</v>
      </c>
      <c r="L28" s="190" t="s">
        <v>66</v>
      </c>
      <c r="M28" s="190" t="s">
        <v>67</v>
      </c>
      <c r="N28" s="190" t="s">
        <v>68</v>
      </c>
      <c r="O28" s="190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3</v>
      </c>
      <c r="E29" s="171">
        <v>15</v>
      </c>
      <c r="F29" s="171">
        <v>44</v>
      </c>
      <c r="G29" s="171">
        <v>82</v>
      </c>
      <c r="H29" s="171">
        <v>204</v>
      </c>
      <c r="I29" s="171">
        <v>370</v>
      </c>
      <c r="J29" s="171">
        <v>666</v>
      </c>
      <c r="K29" s="171">
        <v>740</v>
      </c>
      <c r="L29" s="171">
        <v>1711</v>
      </c>
      <c r="M29" s="174">
        <v>859</v>
      </c>
      <c r="N29" s="174">
        <v>272</v>
      </c>
      <c r="O29" s="171">
        <v>391</v>
      </c>
      <c r="P29" s="172">
        <f>SUM(D29:O29)</f>
        <v>5357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90" t="s">
        <v>58</v>
      </c>
      <c r="E31" s="190" t="s">
        <v>59</v>
      </c>
      <c r="F31" s="190" t="s">
        <v>60</v>
      </c>
      <c r="G31" s="190" t="s">
        <v>61</v>
      </c>
      <c r="H31" s="190" t="s">
        <v>62</v>
      </c>
      <c r="I31" s="190" t="s">
        <v>63</v>
      </c>
      <c r="J31" s="190" t="s">
        <v>64</v>
      </c>
      <c r="K31" s="190" t="s">
        <v>65</v>
      </c>
      <c r="L31" s="190" t="s">
        <v>66</v>
      </c>
      <c r="M31" s="190" t="s">
        <v>67</v>
      </c>
      <c r="N31" s="190" t="s">
        <v>68</v>
      </c>
      <c r="O31" s="190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2</v>
      </c>
      <c r="E32" s="175">
        <v>13</v>
      </c>
      <c r="F32" s="175">
        <v>25</v>
      </c>
      <c r="G32" s="175">
        <v>79</v>
      </c>
      <c r="H32" s="175">
        <v>282</v>
      </c>
      <c r="I32" s="175">
        <v>487</v>
      </c>
      <c r="J32" s="175">
        <v>775</v>
      </c>
      <c r="K32" s="175">
        <v>1189</v>
      </c>
      <c r="L32" s="175">
        <v>1989</v>
      </c>
      <c r="M32" s="176">
        <v>320</v>
      </c>
      <c r="N32" s="176">
        <v>541</v>
      </c>
      <c r="O32" s="175">
        <v>773</v>
      </c>
      <c r="P32" s="172">
        <f>SUM(D32:O32)</f>
        <v>6475</v>
      </c>
      <c r="Q32" s="32"/>
      <c r="R32" s="24"/>
      <c r="S32" s="1"/>
    </row>
    <row r="33" spans="1:19" ht="15.75" x14ac:dyDescent="0.25">
      <c r="A33" s="366"/>
      <c r="B33" s="366"/>
      <c r="C33" s="366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67" t="s">
        <v>58</v>
      </c>
      <c r="E34" s="167" t="s">
        <v>59</v>
      </c>
      <c r="F34" s="167" t="s">
        <v>60</v>
      </c>
      <c r="G34" s="167" t="s">
        <v>61</v>
      </c>
      <c r="H34" s="167" t="s">
        <v>62</v>
      </c>
      <c r="I34" s="167" t="s">
        <v>63</v>
      </c>
      <c r="J34" s="167" t="s">
        <v>64</v>
      </c>
      <c r="K34" s="167" t="s">
        <v>65</v>
      </c>
      <c r="L34" s="167" t="s">
        <v>66</v>
      </c>
      <c r="M34" s="167" t="s">
        <v>67</v>
      </c>
      <c r="N34" s="167" t="s">
        <v>68</v>
      </c>
      <c r="O34" s="167" t="s">
        <v>69</v>
      </c>
      <c r="P34" s="17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رقم(1)2012'!C20</f>
        <v>2</v>
      </c>
      <c r="E35" s="192">
        <f>'جدول رقم(1)2012'!D20</f>
        <v>13</v>
      </c>
      <c r="F35" s="192">
        <f>'جدول رقم(1)2012'!E20</f>
        <v>25</v>
      </c>
      <c r="G35" s="192">
        <f>'جدول رقم(1)2012'!F20</f>
        <v>78</v>
      </c>
      <c r="H35" s="192">
        <f>'جدول رقم(1)2012'!G20</f>
        <v>289</v>
      </c>
      <c r="I35" s="192">
        <f>'جدول رقم(1)2012'!H20</f>
        <v>500</v>
      </c>
      <c r="J35" s="192">
        <f>'جدول رقم(1)2012'!I20</f>
        <v>807</v>
      </c>
      <c r="K35" s="192">
        <f>'جدول رقم(1)2012'!J20</f>
        <v>1198</v>
      </c>
      <c r="L35" s="192">
        <f>'جدول رقم(1)2012'!K20</f>
        <v>1687</v>
      </c>
      <c r="M35" s="192">
        <f>'جدول رقم(1)2012'!L20</f>
        <v>618</v>
      </c>
      <c r="N35" s="192">
        <f>'جدول رقم(1)2012'!M20</f>
        <v>541</v>
      </c>
      <c r="O35" s="192">
        <f>'جدول رقم(1)2012'!N20</f>
        <v>773</v>
      </c>
      <c r="P35" s="193">
        <f>SUM(D35:O35)</f>
        <v>6531</v>
      </c>
      <c r="Q35" s="32">
        <v>34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6" max="6" width="6.87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29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27"/>
      <c r="S3" s="127"/>
    </row>
    <row r="4" spans="1:19" ht="15.75" x14ac:dyDescent="0.25">
      <c r="A4" s="409"/>
      <c r="B4" s="409"/>
      <c r="C4" s="130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27"/>
      <c r="S4" s="127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27"/>
      <c r="S5" s="127"/>
    </row>
    <row r="6" spans="1:19" ht="15.75" x14ac:dyDescent="0.25">
      <c r="A6" s="6" t="s">
        <v>24</v>
      </c>
      <c r="B6" s="7" t="s">
        <v>25</v>
      </c>
      <c r="C6" s="38">
        <f>SUM(C7:C14)</f>
        <v>1293.309</v>
      </c>
      <c r="D6" s="416">
        <f>SUM(D7:E14)</f>
        <v>1518.6320000000001</v>
      </c>
      <c r="E6" s="417"/>
      <c r="F6" s="416">
        <f t="shared" ref="F6" si="0">SUM(F7:G14)</f>
        <v>1188.8109999999999</v>
      </c>
      <c r="G6" s="417"/>
      <c r="H6" s="416">
        <f t="shared" ref="H6" si="1">SUM(H7:I14)</f>
        <v>1430.307</v>
      </c>
      <c r="I6" s="417"/>
      <c r="J6" s="416">
        <f t="shared" ref="J6" si="2">SUM(J7:K14)</f>
        <v>1430.307</v>
      </c>
      <c r="K6" s="417"/>
      <c r="L6" s="418">
        <f t="shared" ref="L6" si="3">SUM(L7:M14)</f>
        <v>1767.5819999999999</v>
      </c>
      <c r="M6" s="419"/>
      <c r="N6" s="418">
        <f t="shared" ref="N6" si="4">SUM(N7:O14)</f>
        <v>1582.5250000000001</v>
      </c>
      <c r="O6" s="419"/>
      <c r="P6" s="36">
        <f>(N6/H6-1)*100</f>
        <v>10.642330632514563</v>
      </c>
      <c r="Q6" s="36">
        <f>(N6/J6-1)*100</f>
        <v>10.642330632514563</v>
      </c>
      <c r="R6" s="8"/>
      <c r="S6" s="9"/>
    </row>
    <row r="7" spans="1:19" ht="15.75" x14ac:dyDescent="0.25">
      <c r="A7" s="10"/>
      <c r="B7" s="11" t="s">
        <v>26</v>
      </c>
      <c r="C7" s="132">
        <f>'نفقات فعلية 2009'!C22</f>
        <v>876.74199999999996</v>
      </c>
      <c r="D7" s="321">
        <f>'معدل 2010'!C22</f>
        <v>1109.57</v>
      </c>
      <c r="E7" s="322"/>
      <c r="F7" s="321">
        <f>'نفقات فعلية 2010'!C22</f>
        <v>805.50400000000002</v>
      </c>
      <c r="G7" s="322"/>
      <c r="H7" s="319">
        <f>'مصدق 2011'!C22</f>
        <v>1159.8219999999999</v>
      </c>
      <c r="I7" s="320"/>
      <c r="J7" s="319">
        <f>'منقح 2011'!C22</f>
        <v>1144.8219999999999</v>
      </c>
      <c r="K7" s="320"/>
      <c r="L7" s="309">
        <f>'مقترح 2012'!C22</f>
        <v>1435.6489999999999</v>
      </c>
      <c r="M7" s="310"/>
      <c r="N7" s="309">
        <f>متفق2012!C22</f>
        <v>1312.04</v>
      </c>
      <c r="O7" s="310"/>
      <c r="P7" s="36">
        <f t="shared" ref="P7:P16" si="5">(N7/H7-1)*100</f>
        <v>13.124255273654061</v>
      </c>
      <c r="Q7" s="36">
        <f t="shared" ref="Q7:Q16" si="6">(N7/J7-1)*100</f>
        <v>14.606462838764456</v>
      </c>
      <c r="R7" s="8"/>
      <c r="S7" s="358"/>
    </row>
    <row r="8" spans="1:19" ht="15.75" x14ac:dyDescent="0.25">
      <c r="A8" s="12"/>
      <c r="B8" s="11" t="s">
        <v>27</v>
      </c>
      <c r="C8" s="132">
        <f>'نفقات فعلية 2009'!D22</f>
        <v>335.959</v>
      </c>
      <c r="D8" s="321">
        <f>'معدل 2010'!D22</f>
        <v>333.69900000000001</v>
      </c>
      <c r="E8" s="322"/>
      <c r="F8" s="321">
        <f>'نفقات فعلية 2010'!D22</f>
        <v>309.85199999999998</v>
      </c>
      <c r="G8" s="322"/>
      <c r="H8" s="319">
        <f>'مصدق 2011'!D22</f>
        <v>217.499</v>
      </c>
      <c r="I8" s="320"/>
      <c r="J8" s="319">
        <f>'منقح 2011'!D22</f>
        <v>232.499</v>
      </c>
      <c r="K8" s="320"/>
      <c r="L8" s="309">
        <f>'مقترح 2012'!D22</f>
        <v>255.55</v>
      </c>
      <c r="M8" s="310"/>
      <c r="N8" s="309">
        <f>متفق2012!D22</f>
        <v>217.499</v>
      </c>
      <c r="O8" s="310"/>
      <c r="P8" s="36">
        <f t="shared" si="5"/>
        <v>0</v>
      </c>
      <c r="Q8" s="36">
        <f t="shared" si="6"/>
        <v>-6.4516406522178604</v>
      </c>
      <c r="R8" s="8"/>
      <c r="S8" s="358"/>
    </row>
    <row r="9" spans="1:19" ht="15.75" x14ac:dyDescent="0.25">
      <c r="A9" s="12"/>
      <c r="B9" s="11" t="s">
        <v>28</v>
      </c>
      <c r="C9" s="132">
        <f>'نفقات فعلية 2009'!E22</f>
        <v>0</v>
      </c>
      <c r="D9" s="321">
        <f>'معدل 2010'!E22</f>
        <v>0</v>
      </c>
      <c r="E9" s="322"/>
      <c r="F9" s="321">
        <f>'نفقات فعلية 2010'!E22</f>
        <v>0</v>
      </c>
      <c r="G9" s="322"/>
      <c r="H9" s="319">
        <f>'مصدق 2011'!E22</f>
        <v>0</v>
      </c>
      <c r="I9" s="320"/>
      <c r="J9" s="319">
        <f>'منقح 2011'!E22</f>
        <v>0</v>
      </c>
      <c r="K9" s="320"/>
      <c r="L9" s="309">
        <f>'مقترح 2012'!E22</f>
        <v>0</v>
      </c>
      <c r="M9" s="310"/>
      <c r="N9" s="309">
        <f>متفق2012!E22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2">
        <f>'نفقات فعلية 2009'!F22</f>
        <v>0</v>
      </c>
      <c r="D10" s="321">
        <f>'معدل 2010'!F22</f>
        <v>0</v>
      </c>
      <c r="E10" s="322"/>
      <c r="F10" s="321">
        <f>'نفقات فعلية 2010'!F22</f>
        <v>0</v>
      </c>
      <c r="G10" s="322"/>
      <c r="H10" s="319">
        <f>'مصدق 2011'!F22</f>
        <v>0</v>
      </c>
      <c r="I10" s="320"/>
      <c r="J10" s="319">
        <f>'منقح 2011'!F22</f>
        <v>0</v>
      </c>
      <c r="K10" s="320"/>
      <c r="L10" s="309">
        <f>'مقترح 2012'!F22</f>
        <v>0</v>
      </c>
      <c r="M10" s="310"/>
      <c r="N10" s="309">
        <f>متفق2012!F22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2">
        <f>'نفقات فعلية 2009'!G22</f>
        <v>0</v>
      </c>
      <c r="D11" s="321">
        <f>'معدل 2010'!G22</f>
        <v>0</v>
      </c>
      <c r="E11" s="322"/>
      <c r="F11" s="321">
        <f>'نفقات فعلية 2010'!G22</f>
        <v>0</v>
      </c>
      <c r="G11" s="322"/>
      <c r="H11" s="319">
        <f>'مصدق 2011'!G22</f>
        <v>0</v>
      </c>
      <c r="I11" s="320"/>
      <c r="J11" s="319">
        <f>'منقح 2011'!G22</f>
        <v>0</v>
      </c>
      <c r="K11" s="320"/>
      <c r="L11" s="309">
        <f>'مقترح 2012'!G22</f>
        <v>0</v>
      </c>
      <c r="M11" s="310"/>
      <c r="N11" s="309">
        <f>متفق2012!G22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2">
        <f>'نفقات فعلية 2009'!H22</f>
        <v>0</v>
      </c>
      <c r="D12" s="321">
        <f>'معدل 2010'!H22</f>
        <v>0</v>
      </c>
      <c r="E12" s="322"/>
      <c r="F12" s="321">
        <f>'نفقات فعلية 2010'!H22</f>
        <v>0</v>
      </c>
      <c r="G12" s="322"/>
      <c r="H12" s="319">
        <f>'مصدق 2011'!H22</f>
        <v>0</v>
      </c>
      <c r="I12" s="320"/>
      <c r="J12" s="319">
        <f>'منقح 2011'!H22</f>
        <v>0</v>
      </c>
      <c r="K12" s="320"/>
      <c r="L12" s="309">
        <f>'مقترح 2012'!H22</f>
        <v>0</v>
      </c>
      <c r="M12" s="310"/>
      <c r="N12" s="309">
        <f>متفق2012!H22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32">
        <f>'نفقات فعلية 2009'!I22</f>
        <v>4.79</v>
      </c>
      <c r="D13" s="321">
        <f>'معدل 2010'!I22</f>
        <v>2.4420000000000002</v>
      </c>
      <c r="E13" s="322"/>
      <c r="F13" s="321">
        <f>'نفقات فعلية 2010'!I22</f>
        <v>2.0499999999999998</v>
      </c>
      <c r="G13" s="322"/>
      <c r="H13" s="319">
        <f>'مصدق 2011'!I22</f>
        <v>7.2359999999999998</v>
      </c>
      <c r="I13" s="320"/>
      <c r="J13" s="319">
        <f>'منقح 2011'!I22</f>
        <v>7.2359999999999998</v>
      </c>
      <c r="K13" s="320"/>
      <c r="L13" s="309">
        <f>'مقترح 2012'!I22</f>
        <v>9.5299999999999994</v>
      </c>
      <c r="M13" s="310"/>
      <c r="N13" s="309">
        <f>متفق2012!I22</f>
        <v>7.2359999999999998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32">
        <f>'نفقات فعلية 2009'!J22</f>
        <v>75.817999999999998</v>
      </c>
      <c r="D14" s="321">
        <f>'معدل 2010'!J22</f>
        <v>72.921000000000006</v>
      </c>
      <c r="E14" s="322"/>
      <c r="F14" s="321">
        <f>'نفقات فعلية 2010'!J22</f>
        <v>71.405000000000001</v>
      </c>
      <c r="G14" s="322"/>
      <c r="H14" s="319">
        <f>'مصدق 2011'!J22</f>
        <v>45.75</v>
      </c>
      <c r="I14" s="320"/>
      <c r="J14" s="319">
        <f>'منقح 2011'!J22</f>
        <v>45.75</v>
      </c>
      <c r="K14" s="320"/>
      <c r="L14" s="309">
        <f>'مقترح 2012'!J22</f>
        <v>66.852999999999994</v>
      </c>
      <c r="M14" s="310"/>
      <c r="N14" s="309">
        <f>متفق2012!J22</f>
        <v>45.75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1">
        <f>'نفقات فعلية 2009'!N22</f>
        <v>0</v>
      </c>
      <c r="D15" s="323">
        <f>'معدل 2010'!N22</f>
        <v>0</v>
      </c>
      <c r="E15" s="324"/>
      <c r="F15" s="323">
        <f>'نفقات فعلية 2010'!N22</f>
        <v>0</v>
      </c>
      <c r="G15" s="324"/>
      <c r="H15" s="333">
        <f>'مصدق 2011'!N22</f>
        <v>0</v>
      </c>
      <c r="I15" s="334"/>
      <c r="J15" s="333">
        <f>'منقح 2011'!N22</f>
        <v>0</v>
      </c>
      <c r="K15" s="334"/>
      <c r="L15" s="325">
        <f>'مقترح 2012'!N22</f>
        <v>0</v>
      </c>
      <c r="M15" s="326"/>
      <c r="N15" s="325">
        <f>متفق2012!N22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1293.309</v>
      </c>
      <c r="D16" s="416">
        <f>D6+D15</f>
        <v>1518.6320000000001</v>
      </c>
      <c r="E16" s="417"/>
      <c r="F16" s="416">
        <f t="shared" ref="F16" si="7">F6+F15</f>
        <v>1188.8109999999999</v>
      </c>
      <c r="G16" s="417"/>
      <c r="H16" s="416">
        <f t="shared" ref="H16" si="8">H6+H15</f>
        <v>1430.307</v>
      </c>
      <c r="I16" s="417"/>
      <c r="J16" s="416">
        <f t="shared" ref="J16" si="9">J6+J15</f>
        <v>1430.307</v>
      </c>
      <c r="K16" s="417"/>
      <c r="L16" s="418">
        <f t="shared" ref="L16" si="10">L6+L15</f>
        <v>1767.5819999999999</v>
      </c>
      <c r="M16" s="419"/>
      <c r="N16" s="418">
        <f t="shared" ref="N16" si="11">N6+N15</f>
        <v>1582.5250000000001</v>
      </c>
      <c r="O16" s="419"/>
      <c r="P16" s="36">
        <f t="shared" si="5"/>
        <v>10.642330632514563</v>
      </c>
      <c r="Q16" s="36">
        <f t="shared" si="6"/>
        <v>10.642330632514563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27"/>
      <c r="N18" s="127"/>
      <c r="O18" s="127"/>
      <c r="P18" s="127"/>
      <c r="Q18" s="361"/>
      <c r="R18" s="127"/>
      <c r="S18" s="127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27"/>
      <c r="N19" s="127"/>
      <c r="O19" s="127"/>
      <c r="P19" s="127"/>
      <c r="Q19" s="361"/>
      <c r="R19" s="127"/>
      <c r="S19" s="127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28" t="s">
        <v>48</v>
      </c>
      <c r="M20" s="127"/>
      <c r="N20" s="27"/>
      <c r="O20" s="27"/>
      <c r="P20" s="27"/>
      <c r="Q20" s="26"/>
      <c r="R20" s="127"/>
      <c r="S20" s="127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2009'!C22</f>
        <v>4.0620000000000003</v>
      </c>
      <c r="E21" s="318"/>
      <c r="F21" s="309">
        <f>ايرادفعلي2010!C22</f>
        <v>3.8340000000000001</v>
      </c>
      <c r="G21" s="310"/>
      <c r="H21" s="309">
        <f>مخطط2011!C22</f>
        <v>5</v>
      </c>
      <c r="I21" s="310"/>
      <c r="J21" s="315">
        <f>مخطط2012!C22</f>
        <v>4</v>
      </c>
      <c r="K21" s="316"/>
      <c r="L21" s="37">
        <f>(J21/H21-1)*100</f>
        <v>-19.999999999999996</v>
      </c>
      <c r="M21" s="127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2009'!D22</f>
        <v>0</v>
      </c>
      <c r="E22" s="318"/>
      <c r="F22" s="309">
        <f>ايرادفعلي2010!D22</f>
        <v>0</v>
      </c>
      <c r="G22" s="310"/>
      <c r="H22" s="309">
        <f>مخطط2011!D22</f>
        <v>0</v>
      </c>
      <c r="I22" s="310"/>
      <c r="J22" s="315">
        <f>مخطط2012!D22</f>
        <v>0</v>
      </c>
      <c r="K22" s="316"/>
      <c r="L22" s="37" t="e">
        <f t="shared" ref="L22:L26" si="12">(J22/H22-1)*100</f>
        <v>#DIV/0!</v>
      </c>
      <c r="M22" s="127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2009'!E22</f>
        <v>0</v>
      </c>
      <c r="E23" s="318"/>
      <c r="F23" s="309">
        <f>ايرادفعلي2010!E22</f>
        <v>0</v>
      </c>
      <c r="G23" s="310"/>
      <c r="H23" s="309">
        <f>مخطط2011!E22</f>
        <v>0</v>
      </c>
      <c r="I23" s="310"/>
      <c r="J23" s="315">
        <f>مخطط2012!E22</f>
        <v>0</v>
      </c>
      <c r="K23" s="316"/>
      <c r="L23" s="37" t="e">
        <f t="shared" si="12"/>
        <v>#DIV/0!</v>
      </c>
      <c r="M23" s="127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2009'!F22</f>
        <v>1.7999999999999999E-2</v>
      </c>
      <c r="E24" s="318"/>
      <c r="F24" s="309">
        <f>ايرادفعلي2010!F22</f>
        <v>0.68600000000000005</v>
      </c>
      <c r="G24" s="310"/>
      <c r="H24" s="309">
        <f>مخطط2011!F22</f>
        <v>0</v>
      </c>
      <c r="I24" s="310"/>
      <c r="J24" s="315">
        <f>مخطط2012!F22</f>
        <v>1</v>
      </c>
      <c r="K24" s="316"/>
      <c r="L24" s="37" t="e">
        <f t="shared" si="12"/>
        <v>#DIV/0!</v>
      </c>
      <c r="M24" s="127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2009'!G22</f>
        <v>0</v>
      </c>
      <c r="E25" s="318"/>
      <c r="F25" s="309">
        <f>ايرادفعلي2010!G22</f>
        <v>0</v>
      </c>
      <c r="G25" s="310"/>
      <c r="H25" s="309">
        <f>مخطط2011!G22</f>
        <v>0</v>
      </c>
      <c r="I25" s="310"/>
      <c r="J25" s="315">
        <f>مخطط2012!G22</f>
        <v>0</v>
      </c>
      <c r="K25" s="316"/>
      <c r="L25" s="37" t="e">
        <f t="shared" si="12"/>
        <v>#DIV/0!</v>
      </c>
      <c r="M25" s="127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4.08</v>
      </c>
      <c r="E26" s="393"/>
      <c r="F26" s="392">
        <f t="shared" ref="F26" si="13">SUM(F21:G25)</f>
        <v>4.5200000000000005</v>
      </c>
      <c r="G26" s="393"/>
      <c r="H26" s="392">
        <f t="shared" ref="H26" si="14">SUM(H21:I25)</f>
        <v>5</v>
      </c>
      <c r="I26" s="393"/>
      <c r="J26" s="392">
        <f t="shared" ref="J26" si="15">SUM(J21:K25)</f>
        <v>5</v>
      </c>
      <c r="K26" s="393"/>
      <c r="L26" s="37">
        <f t="shared" si="12"/>
        <v>0</v>
      </c>
      <c r="M26" s="127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1</v>
      </c>
      <c r="E29" s="171">
        <v>0</v>
      </c>
      <c r="F29" s="171">
        <v>1</v>
      </c>
      <c r="G29" s="171">
        <v>2</v>
      </c>
      <c r="H29" s="171">
        <v>3</v>
      </c>
      <c r="I29" s="171">
        <v>5</v>
      </c>
      <c r="J29" s="171">
        <v>4</v>
      </c>
      <c r="K29" s="171">
        <v>6</v>
      </c>
      <c r="L29" s="171">
        <v>23</v>
      </c>
      <c r="M29" s="174">
        <v>6</v>
      </c>
      <c r="N29" s="174">
        <v>4</v>
      </c>
      <c r="O29" s="171">
        <v>7</v>
      </c>
      <c r="P29" s="172">
        <f>SUM(D29:O29)</f>
        <v>62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0</v>
      </c>
      <c r="F32" s="175">
        <v>1</v>
      </c>
      <c r="G32" s="175">
        <v>2</v>
      </c>
      <c r="H32" s="175">
        <v>7</v>
      </c>
      <c r="I32" s="175">
        <v>5</v>
      </c>
      <c r="J32" s="175">
        <v>4</v>
      </c>
      <c r="K32" s="175">
        <v>8</v>
      </c>
      <c r="L32" s="175">
        <v>24</v>
      </c>
      <c r="M32" s="176">
        <v>2</v>
      </c>
      <c r="N32" s="176">
        <v>4</v>
      </c>
      <c r="O32" s="175">
        <v>7</v>
      </c>
      <c r="P32" s="172">
        <f>SUM(D32:O32)</f>
        <v>65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رقم(1)2012'!C21</f>
        <v>1</v>
      </c>
      <c r="E35" s="192">
        <f>'جدول رقم(1)2012'!D21</f>
        <v>0</v>
      </c>
      <c r="F35" s="192">
        <f>'جدول رقم(1)2012'!E21</f>
        <v>1</v>
      </c>
      <c r="G35" s="192">
        <f>'جدول رقم(1)2012'!F21</f>
        <v>3</v>
      </c>
      <c r="H35" s="192">
        <f>'جدول رقم(1)2012'!G21</f>
        <v>8</v>
      </c>
      <c r="I35" s="192">
        <f>'جدول رقم(1)2012'!H21</f>
        <v>4</v>
      </c>
      <c r="J35" s="192">
        <f>'جدول رقم(1)2012'!I21</f>
        <v>5</v>
      </c>
      <c r="K35" s="192">
        <f>'جدول رقم(1)2012'!J21</f>
        <v>7</v>
      </c>
      <c r="L35" s="192">
        <f>'جدول رقم(1)2012'!K21</f>
        <v>21</v>
      </c>
      <c r="M35" s="192">
        <f>'جدول رقم(1)2012'!L21</f>
        <v>1</v>
      </c>
      <c r="N35" s="192">
        <f>'جدول رقم(1)2012'!M21</f>
        <v>6</v>
      </c>
      <c r="O35" s="192">
        <f>'جدول رقم(1)2012'!N21</f>
        <v>5</v>
      </c>
      <c r="P35" s="193">
        <f>SUM(D35:O35)</f>
        <v>62</v>
      </c>
      <c r="Q35" s="32">
        <v>35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5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29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27"/>
      <c r="S3" s="127"/>
    </row>
    <row r="4" spans="1:19" ht="15.75" x14ac:dyDescent="0.25">
      <c r="A4" s="409"/>
      <c r="B4" s="409"/>
      <c r="C4" s="130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27"/>
      <c r="S4" s="127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27"/>
      <c r="S5" s="127"/>
    </row>
    <row r="6" spans="1:19" ht="15.75" x14ac:dyDescent="0.25">
      <c r="A6" s="6" t="s">
        <v>24</v>
      </c>
      <c r="B6" s="7" t="s">
        <v>25</v>
      </c>
      <c r="C6" s="38">
        <f>SUM(C7:C14)</f>
        <v>127630.899</v>
      </c>
      <c r="D6" s="416">
        <f>SUM(D7:E14)</f>
        <v>131459.451</v>
      </c>
      <c r="E6" s="417"/>
      <c r="F6" s="416">
        <f t="shared" ref="F6" si="0">SUM(F7:G14)</f>
        <v>124029.52999999998</v>
      </c>
      <c r="G6" s="417"/>
      <c r="H6" s="416">
        <f t="shared" ref="H6" si="1">SUM(H7:I14)</f>
        <v>486631.95800000004</v>
      </c>
      <c r="I6" s="417"/>
      <c r="J6" s="416">
        <f t="shared" ref="J6" si="2">SUM(J7:K14)</f>
        <v>492314.25800000003</v>
      </c>
      <c r="K6" s="417"/>
      <c r="L6" s="418">
        <f t="shared" ref="L6" si="3">SUM(L7:M14)</f>
        <v>1553725</v>
      </c>
      <c r="M6" s="419"/>
      <c r="N6" s="418">
        <f t="shared" ref="N6" si="4">SUM(N7:O14)</f>
        <v>504754.86199999996</v>
      </c>
      <c r="O6" s="419"/>
      <c r="P6" s="36">
        <f>(N6/H6-1)*100</f>
        <v>3.7241499868777561</v>
      </c>
      <c r="Q6" s="36">
        <f>(N6/J6-1)*100</f>
        <v>2.526963986486841</v>
      </c>
      <c r="R6" s="8"/>
      <c r="S6" s="9"/>
    </row>
    <row r="7" spans="1:19" ht="15.75" x14ac:dyDescent="0.25">
      <c r="A7" s="10"/>
      <c r="B7" s="11" t="s">
        <v>26</v>
      </c>
      <c r="C7" s="132">
        <f>'نفقات فعلية 2009'!C23</f>
        <v>79964.555999999997</v>
      </c>
      <c r="D7" s="321">
        <f>'معدل 2010'!C23</f>
        <v>83339.603000000003</v>
      </c>
      <c r="E7" s="322"/>
      <c r="F7" s="321">
        <f>'نفقات فعلية 2010'!C23</f>
        <v>76382.880999999994</v>
      </c>
      <c r="G7" s="322"/>
      <c r="H7" s="319">
        <f>'مصدق 2011'!C23</f>
        <v>108368.42200000001</v>
      </c>
      <c r="I7" s="320"/>
      <c r="J7" s="319">
        <f>'منقح 2011'!C23</f>
        <v>114050.72199999999</v>
      </c>
      <c r="K7" s="320"/>
      <c r="L7" s="309">
        <f>'مقترح 2012'!C23</f>
        <v>349225</v>
      </c>
      <c r="M7" s="310"/>
      <c r="N7" s="309">
        <f>متفق2012!C23</f>
        <v>152275.39300000001</v>
      </c>
      <c r="O7" s="310"/>
      <c r="P7" s="36">
        <f t="shared" ref="P7:P16" si="5">(N7/H7-1)*100</f>
        <v>40.516388621032064</v>
      </c>
      <c r="Q7" s="36">
        <f t="shared" ref="Q7:Q16" si="6">(N7/J7-1)*100</f>
        <v>33.515501111864964</v>
      </c>
      <c r="R7" s="8"/>
      <c r="S7" s="358"/>
    </row>
    <row r="8" spans="1:19" ht="15.75" x14ac:dyDescent="0.25">
      <c r="A8" s="12"/>
      <c r="B8" s="11" t="s">
        <v>27</v>
      </c>
      <c r="C8" s="132">
        <f>'نفقات فعلية 2009'!D23</f>
        <v>39943.495000000003</v>
      </c>
      <c r="D8" s="321">
        <f>'معدل 2010'!D23</f>
        <v>41532.184999999998</v>
      </c>
      <c r="E8" s="322"/>
      <c r="F8" s="321">
        <f>'نفقات فعلية 2010'!D23</f>
        <v>41077.21</v>
      </c>
      <c r="G8" s="322"/>
      <c r="H8" s="319">
        <f>'مصدق 2011'!D23</f>
        <v>61097</v>
      </c>
      <c r="I8" s="320"/>
      <c r="J8" s="319">
        <f>'منقح 2011'!D23</f>
        <v>61097</v>
      </c>
      <c r="K8" s="320"/>
      <c r="L8" s="309">
        <f>'مقترح 2012'!D23</f>
        <v>316200</v>
      </c>
      <c r="M8" s="310"/>
      <c r="N8" s="309">
        <f>متفق2012!D23</f>
        <v>59000</v>
      </c>
      <c r="O8" s="310"/>
      <c r="P8" s="36">
        <f t="shared" si="5"/>
        <v>-3.4322470825081441</v>
      </c>
      <c r="Q8" s="36">
        <f t="shared" si="6"/>
        <v>-3.4322470825081441</v>
      </c>
      <c r="R8" s="8"/>
      <c r="S8" s="358"/>
    </row>
    <row r="9" spans="1:19" ht="15.75" x14ac:dyDescent="0.25">
      <c r="A9" s="12"/>
      <c r="B9" s="11" t="s">
        <v>28</v>
      </c>
      <c r="C9" s="132">
        <f>'نفقات فعلية 2009'!E23</f>
        <v>0</v>
      </c>
      <c r="D9" s="321">
        <f>'معدل 2010'!E23</f>
        <v>0</v>
      </c>
      <c r="E9" s="322"/>
      <c r="F9" s="321">
        <f>'نفقات فعلية 2010'!E23</f>
        <v>0</v>
      </c>
      <c r="G9" s="322"/>
      <c r="H9" s="319">
        <f>'مصدق 2011'!E23</f>
        <v>0</v>
      </c>
      <c r="I9" s="320"/>
      <c r="J9" s="319">
        <f>'منقح 2011'!E23</f>
        <v>0</v>
      </c>
      <c r="K9" s="320"/>
      <c r="L9" s="309">
        <f>'مقترح 2012'!E23</f>
        <v>0</v>
      </c>
      <c r="M9" s="310"/>
      <c r="N9" s="309">
        <f>متفق2012!E23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2">
        <f>'نفقات فعلية 2009'!F23</f>
        <v>0</v>
      </c>
      <c r="D10" s="321">
        <f>'معدل 2010'!F23</f>
        <v>0</v>
      </c>
      <c r="E10" s="322"/>
      <c r="F10" s="321">
        <f>'نفقات فعلية 2010'!F23</f>
        <v>0</v>
      </c>
      <c r="G10" s="322"/>
      <c r="H10" s="319">
        <f>'مصدق 2011'!F23</f>
        <v>0</v>
      </c>
      <c r="I10" s="320"/>
      <c r="J10" s="319">
        <f>'منقح 2011'!F23</f>
        <v>0</v>
      </c>
      <c r="K10" s="320"/>
      <c r="L10" s="309">
        <f>'مقترح 2012'!F23</f>
        <v>0</v>
      </c>
      <c r="M10" s="310"/>
      <c r="N10" s="309">
        <f>متفق2012!F23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2">
        <f>'نفقات فعلية 2009'!G23</f>
        <v>0</v>
      </c>
      <c r="D11" s="321">
        <f>'معدل 2010'!G23</f>
        <v>0</v>
      </c>
      <c r="E11" s="322"/>
      <c r="F11" s="321">
        <f>'نفقات فعلية 2010'!G23</f>
        <v>0</v>
      </c>
      <c r="G11" s="322"/>
      <c r="H11" s="319">
        <f>'مصدق 2011'!G23</f>
        <v>0</v>
      </c>
      <c r="I11" s="320"/>
      <c r="J11" s="319">
        <f>'منقح 2011'!G23</f>
        <v>0</v>
      </c>
      <c r="K11" s="320"/>
      <c r="L11" s="309">
        <f>'مقترح 2012'!G23</f>
        <v>8300</v>
      </c>
      <c r="M11" s="310"/>
      <c r="N11" s="309">
        <f>متفق2012!G23</f>
        <v>84.24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2">
        <f>'نفقات فعلية 2009'!H23</f>
        <v>1499.806</v>
      </c>
      <c r="D12" s="321">
        <f>'معدل 2010'!H23</f>
        <v>1507.5</v>
      </c>
      <c r="E12" s="322"/>
      <c r="F12" s="321">
        <f>'نفقات فعلية 2010'!H23</f>
        <v>1530.375</v>
      </c>
      <c r="G12" s="322"/>
      <c r="H12" s="319">
        <f>'مصدق 2011'!H23</f>
        <v>1507.5</v>
      </c>
      <c r="I12" s="320"/>
      <c r="J12" s="319">
        <f>'منقح 2011'!H23</f>
        <v>1507.5</v>
      </c>
      <c r="K12" s="320"/>
      <c r="L12" s="309">
        <f>'مقترح 2012'!H23</f>
        <v>10000</v>
      </c>
      <c r="M12" s="310"/>
      <c r="N12" s="309">
        <f>متفق2012!H23</f>
        <v>1507.5</v>
      </c>
      <c r="O12" s="310"/>
      <c r="P12" s="36">
        <f t="shared" si="5"/>
        <v>0</v>
      </c>
      <c r="Q12" s="36">
        <f t="shared" si="6"/>
        <v>0</v>
      </c>
      <c r="R12" s="8"/>
      <c r="S12" s="358"/>
    </row>
    <row r="13" spans="1:19" ht="15.75" x14ac:dyDescent="0.25">
      <c r="A13" s="12"/>
      <c r="B13" s="11" t="s">
        <v>32</v>
      </c>
      <c r="C13" s="132">
        <f>'نفقات فعلية 2009'!I23</f>
        <v>346.42500000000001</v>
      </c>
      <c r="D13" s="321">
        <f>'معدل 2010'!I23</f>
        <v>353.43</v>
      </c>
      <c r="E13" s="322"/>
      <c r="F13" s="321">
        <f>'نفقات فعلية 2010'!I23</f>
        <v>351.79500000000002</v>
      </c>
      <c r="G13" s="322"/>
      <c r="H13" s="319">
        <f>'مصدق 2011'!I23</f>
        <v>297432.30300000001</v>
      </c>
      <c r="I13" s="320"/>
      <c r="J13" s="319">
        <f>'منقح 2011'!I23</f>
        <v>297432.30300000001</v>
      </c>
      <c r="K13" s="320"/>
      <c r="L13" s="309">
        <f>'مقترح 2012'!I23</f>
        <v>757500</v>
      </c>
      <c r="M13" s="310"/>
      <c r="N13" s="309">
        <f>متفق2012!I23</f>
        <v>273660.99599999998</v>
      </c>
      <c r="O13" s="310"/>
      <c r="P13" s="36">
        <f t="shared" si="5"/>
        <v>-7.9921739368033702</v>
      </c>
      <c r="Q13" s="36">
        <f t="shared" si="6"/>
        <v>-7.9921739368033702</v>
      </c>
      <c r="R13" s="8"/>
      <c r="S13" s="358"/>
    </row>
    <row r="14" spans="1:19" ht="15.75" x14ac:dyDescent="0.25">
      <c r="A14" s="12"/>
      <c r="B14" s="13" t="s">
        <v>33</v>
      </c>
      <c r="C14" s="132">
        <f>'نفقات فعلية 2009'!J23</f>
        <v>5876.6170000000002</v>
      </c>
      <c r="D14" s="321">
        <f>'معدل 2010'!J23</f>
        <v>4726.7330000000002</v>
      </c>
      <c r="E14" s="322"/>
      <c r="F14" s="321">
        <f>'نفقات فعلية 2010'!J23</f>
        <v>4687.2690000000002</v>
      </c>
      <c r="G14" s="322"/>
      <c r="H14" s="319">
        <f>'مصدق 2011'!J23</f>
        <v>18226.733</v>
      </c>
      <c r="I14" s="320"/>
      <c r="J14" s="319">
        <f>'منقح 2011'!J23</f>
        <v>18226.733</v>
      </c>
      <c r="K14" s="320"/>
      <c r="L14" s="309">
        <f>'مقترح 2012'!J23</f>
        <v>112500</v>
      </c>
      <c r="M14" s="310"/>
      <c r="N14" s="309">
        <f>متفق2012!J23</f>
        <v>18226.733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1">
        <f>'نفقات فعلية 2009'!N23</f>
        <v>57246.58</v>
      </c>
      <c r="D15" s="323">
        <f>'معدل 2010'!N23</f>
        <v>60000</v>
      </c>
      <c r="E15" s="324"/>
      <c r="F15" s="323">
        <f>'نفقات فعلية 2010'!N23</f>
        <v>58108.472999999998</v>
      </c>
      <c r="G15" s="324"/>
      <c r="H15" s="333">
        <f>'مصدق 2011'!N23</f>
        <v>44000</v>
      </c>
      <c r="I15" s="334"/>
      <c r="J15" s="333">
        <f>'منقح 2011'!N23</f>
        <v>59000</v>
      </c>
      <c r="K15" s="334"/>
      <c r="L15" s="325">
        <f>'مقترح 2012'!N23</f>
        <v>85000</v>
      </c>
      <c r="M15" s="326"/>
      <c r="N15" s="325">
        <f>متفق2012!N23</f>
        <v>59500</v>
      </c>
      <c r="O15" s="326"/>
      <c r="P15" s="36">
        <f t="shared" si="5"/>
        <v>35.227272727272727</v>
      </c>
      <c r="Q15" s="36">
        <f t="shared" si="6"/>
        <v>0.84745762711864181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184877.47899999999</v>
      </c>
      <c r="D16" s="416">
        <f>D6+D15</f>
        <v>191459.451</v>
      </c>
      <c r="E16" s="417"/>
      <c r="F16" s="416">
        <f t="shared" ref="F16" si="7">F6+F15</f>
        <v>182138.00299999997</v>
      </c>
      <c r="G16" s="417"/>
      <c r="H16" s="416">
        <f t="shared" ref="H16" si="8">H6+H15</f>
        <v>530631.9580000001</v>
      </c>
      <c r="I16" s="417"/>
      <c r="J16" s="416">
        <f t="shared" ref="J16" si="9">J6+J15</f>
        <v>551314.25800000003</v>
      </c>
      <c r="K16" s="417"/>
      <c r="L16" s="418">
        <f t="shared" ref="L16" si="10">L6+L15</f>
        <v>1638725</v>
      </c>
      <c r="M16" s="419"/>
      <c r="N16" s="418">
        <f t="shared" ref="N16" si="11">N6+N15</f>
        <v>564254.86199999996</v>
      </c>
      <c r="O16" s="419"/>
      <c r="P16" s="36">
        <f t="shared" si="5"/>
        <v>6.3363888083046493</v>
      </c>
      <c r="Q16" s="36">
        <f t="shared" si="6"/>
        <v>2.3472282481763695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27"/>
      <c r="N18" s="127"/>
      <c r="O18" s="127"/>
      <c r="P18" s="127"/>
      <c r="Q18" s="361"/>
      <c r="R18" s="127"/>
      <c r="S18" s="127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27"/>
      <c r="N19" s="127"/>
      <c r="O19" s="127"/>
      <c r="P19" s="127"/>
      <c r="Q19" s="361"/>
      <c r="R19" s="127"/>
      <c r="S19" s="127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28" t="s">
        <v>48</v>
      </c>
      <c r="M20" s="127"/>
      <c r="N20" s="27"/>
      <c r="O20" s="27"/>
      <c r="P20" s="27"/>
      <c r="Q20" s="26"/>
      <c r="R20" s="127"/>
      <c r="S20" s="127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2009'!C23</f>
        <v>23.196999999999999</v>
      </c>
      <c r="E21" s="318"/>
      <c r="F21" s="309">
        <f>ايرادفعلي2010!C23</f>
        <v>28.638999999999999</v>
      </c>
      <c r="G21" s="310"/>
      <c r="H21" s="309">
        <f>مخطط2011!C23</f>
        <v>120</v>
      </c>
      <c r="I21" s="310"/>
      <c r="J21" s="315">
        <f>مخطط2012!C23</f>
        <v>150</v>
      </c>
      <c r="K21" s="316"/>
      <c r="L21" s="37">
        <f>(J21/H21-1)*100</f>
        <v>25</v>
      </c>
      <c r="M21" s="127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2009'!D23</f>
        <v>0</v>
      </c>
      <c r="E22" s="318"/>
      <c r="F22" s="309">
        <f>ايرادفعلي2010!D23</f>
        <v>0</v>
      </c>
      <c r="G22" s="310"/>
      <c r="H22" s="309">
        <f>مخطط2011!D23</f>
        <v>0</v>
      </c>
      <c r="I22" s="310"/>
      <c r="J22" s="315">
        <f>مخطط2012!D23</f>
        <v>0</v>
      </c>
      <c r="K22" s="316"/>
      <c r="L22" s="37" t="e">
        <f t="shared" ref="L22:L26" si="12">(J22/H22-1)*100</f>
        <v>#DIV/0!</v>
      </c>
      <c r="M22" s="127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2009'!E23</f>
        <v>0</v>
      </c>
      <c r="E23" s="318"/>
      <c r="F23" s="309">
        <f>ايرادفعلي2010!E23</f>
        <v>0</v>
      </c>
      <c r="G23" s="310"/>
      <c r="H23" s="309">
        <f>مخطط2011!E23</f>
        <v>0</v>
      </c>
      <c r="I23" s="310"/>
      <c r="J23" s="315">
        <f>مخطط2012!E23</f>
        <v>0</v>
      </c>
      <c r="K23" s="316"/>
      <c r="L23" s="37" t="e">
        <f t="shared" si="12"/>
        <v>#DIV/0!</v>
      </c>
      <c r="M23" s="127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2009'!F23</f>
        <v>182.797</v>
      </c>
      <c r="E24" s="318"/>
      <c r="F24" s="309">
        <f>ايرادفعلي2010!F23</f>
        <v>1006.444</v>
      </c>
      <c r="G24" s="310"/>
      <c r="H24" s="309">
        <f>مخطط2011!F23</f>
        <v>45</v>
      </c>
      <c r="I24" s="310"/>
      <c r="J24" s="315">
        <f>مخطط2012!F23</f>
        <v>1566</v>
      </c>
      <c r="K24" s="316"/>
      <c r="L24" s="37">
        <f t="shared" si="12"/>
        <v>3379.9999999999995</v>
      </c>
      <c r="M24" s="127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2009'!G23</f>
        <v>0</v>
      </c>
      <c r="E25" s="318"/>
      <c r="F25" s="309">
        <f>ايرادفعلي2010!G23</f>
        <v>2.65</v>
      </c>
      <c r="G25" s="310"/>
      <c r="H25" s="309">
        <f>مخطط2011!G23</f>
        <v>0</v>
      </c>
      <c r="I25" s="310"/>
      <c r="J25" s="315">
        <f>مخطط2012!G23</f>
        <v>10</v>
      </c>
      <c r="K25" s="316"/>
      <c r="L25" s="37" t="e">
        <f t="shared" si="12"/>
        <v>#DIV/0!</v>
      </c>
      <c r="M25" s="127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205.994</v>
      </c>
      <c r="E26" s="393"/>
      <c r="F26" s="392">
        <f t="shared" ref="F26" si="13">SUM(F21:G25)</f>
        <v>1037.7329999999999</v>
      </c>
      <c r="G26" s="393"/>
      <c r="H26" s="392">
        <f t="shared" ref="H26" si="14">SUM(H21:I25)</f>
        <v>165</v>
      </c>
      <c r="I26" s="393"/>
      <c r="J26" s="392">
        <f t="shared" ref="J26" si="15">SUM(J21:K25)</f>
        <v>1726</v>
      </c>
      <c r="K26" s="393"/>
      <c r="L26" s="37">
        <f t="shared" si="12"/>
        <v>946.06060606060612</v>
      </c>
      <c r="M26" s="127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1</v>
      </c>
      <c r="E29" s="171">
        <v>15</v>
      </c>
      <c r="F29" s="171">
        <v>15</v>
      </c>
      <c r="G29" s="171">
        <v>371</v>
      </c>
      <c r="H29" s="171">
        <v>640</v>
      </c>
      <c r="I29" s="171">
        <v>927</v>
      </c>
      <c r="J29" s="171">
        <v>1738</v>
      </c>
      <c r="K29" s="171">
        <v>1579</v>
      </c>
      <c r="L29" s="171">
        <v>1854</v>
      </c>
      <c r="M29" s="174">
        <v>1142</v>
      </c>
      <c r="N29" s="174">
        <v>1035</v>
      </c>
      <c r="O29" s="171">
        <v>1526</v>
      </c>
      <c r="P29" s="172">
        <f>SUM(D29:O29)</f>
        <v>10843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78">
        <v>4</v>
      </c>
      <c r="E32" s="178">
        <v>10</v>
      </c>
      <c r="F32" s="178">
        <v>15</v>
      </c>
      <c r="G32" s="178">
        <v>370</v>
      </c>
      <c r="H32" s="178">
        <v>649</v>
      </c>
      <c r="I32" s="178">
        <v>936</v>
      </c>
      <c r="J32" s="178">
        <v>1711</v>
      </c>
      <c r="K32" s="178">
        <v>1589</v>
      </c>
      <c r="L32" s="178">
        <v>6902</v>
      </c>
      <c r="M32" s="179">
        <v>2662</v>
      </c>
      <c r="N32" s="179">
        <v>1061</v>
      </c>
      <c r="O32" s="178">
        <v>1555</v>
      </c>
      <c r="P32" s="172">
        <f>SUM(D32:O32)</f>
        <v>17464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رقم(1)2012'!C22</f>
        <v>5</v>
      </c>
      <c r="E35" s="192">
        <f>'جدول رقم(1)2012'!D22</f>
        <v>10</v>
      </c>
      <c r="F35" s="192">
        <f>'جدول رقم(1)2012'!E22</f>
        <v>15</v>
      </c>
      <c r="G35" s="192">
        <f>'جدول رقم(1)2012'!F22</f>
        <v>406</v>
      </c>
      <c r="H35" s="192">
        <f>'جدول رقم(1)2012'!G22</f>
        <v>613</v>
      </c>
      <c r="I35" s="192">
        <f>'جدول رقم(1)2012'!H22</f>
        <v>921</v>
      </c>
      <c r="J35" s="192">
        <f>'جدول رقم(1)2012'!I22</f>
        <v>1809</v>
      </c>
      <c r="K35" s="192">
        <f>'جدول رقم(1)2012'!J22</f>
        <v>2348</v>
      </c>
      <c r="L35" s="192">
        <f>'جدول رقم(1)2012'!K22</f>
        <v>7005</v>
      </c>
      <c r="M35" s="192">
        <f>'جدول رقم(1)2012'!L22</f>
        <v>2076</v>
      </c>
      <c r="N35" s="192">
        <f>'جدول رقم(1)2012'!M22</f>
        <v>1684</v>
      </c>
      <c r="O35" s="192">
        <f>'جدول رقم(1)2012'!N22</f>
        <v>537</v>
      </c>
      <c r="P35" s="193">
        <f>SUM(D35:O35)</f>
        <v>17429</v>
      </c>
      <c r="Q35" s="32">
        <v>36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209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29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27"/>
      <c r="S3" s="127"/>
    </row>
    <row r="4" spans="1:19" ht="15.75" x14ac:dyDescent="0.25">
      <c r="A4" s="409"/>
      <c r="B4" s="409"/>
      <c r="C4" s="130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27"/>
      <c r="S4" s="127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27"/>
      <c r="S5" s="127"/>
    </row>
    <row r="6" spans="1:19" ht="15.75" x14ac:dyDescent="0.25">
      <c r="A6" s="6" t="s">
        <v>24</v>
      </c>
      <c r="B6" s="7" t="s">
        <v>25</v>
      </c>
      <c r="C6" s="38">
        <f>SUM(C7:C14)</f>
        <v>2284.4660000000003</v>
      </c>
      <c r="D6" s="416">
        <f>SUM(D7:E14)</f>
        <v>2865.6169999999997</v>
      </c>
      <c r="E6" s="417"/>
      <c r="F6" s="416">
        <f t="shared" ref="F6" si="0">SUM(F7:G14)</f>
        <v>2900.5059999999999</v>
      </c>
      <c r="G6" s="417"/>
      <c r="H6" s="416">
        <f t="shared" ref="H6" si="1">SUM(H7:I14)</f>
        <v>2882.0929999999998</v>
      </c>
      <c r="I6" s="417"/>
      <c r="J6" s="416">
        <f t="shared" ref="J6" si="2">SUM(J7:K14)</f>
        <v>2883.982</v>
      </c>
      <c r="K6" s="417"/>
      <c r="L6" s="418">
        <f t="shared" ref="L6" si="3">SUM(L7:M14)</f>
        <v>3496.73</v>
      </c>
      <c r="M6" s="419"/>
      <c r="N6" s="418">
        <f t="shared" ref="N6" si="4">SUM(N7:O14)</f>
        <v>3147.3540000000003</v>
      </c>
      <c r="O6" s="419"/>
      <c r="P6" s="36">
        <f>(N6/H6-1)*100</f>
        <v>9.2037626821896534</v>
      </c>
      <c r="Q6" s="36">
        <f>(N6/J6-1)*100</f>
        <v>9.132234528509553</v>
      </c>
      <c r="R6" s="8"/>
      <c r="S6" s="9"/>
    </row>
    <row r="7" spans="1:19" ht="15.75" x14ac:dyDescent="0.25">
      <c r="A7" s="10"/>
      <c r="B7" s="11" t="s">
        <v>26</v>
      </c>
      <c r="C7" s="132">
        <f>'نفقات فعلية 2009'!C24</f>
        <v>1451.027</v>
      </c>
      <c r="D7" s="321">
        <f>'معدل 2010'!C24</f>
        <v>1621.769</v>
      </c>
      <c r="E7" s="322"/>
      <c r="F7" s="321">
        <f>'نفقات فعلية 2010'!C24</f>
        <v>1566.549</v>
      </c>
      <c r="G7" s="322"/>
      <c r="H7" s="319">
        <f>'مصدق 2011'!C24</f>
        <v>2335.0680000000002</v>
      </c>
      <c r="I7" s="320"/>
      <c r="J7" s="319">
        <f>'منقح 2011'!C24</f>
        <v>2111.9569999999999</v>
      </c>
      <c r="K7" s="320"/>
      <c r="L7" s="309">
        <f>'مقترح 2012'!C24</f>
        <v>2723.9380000000001</v>
      </c>
      <c r="M7" s="310"/>
      <c r="N7" s="309">
        <f>متفق2012!C24</f>
        <v>2600.3290000000002</v>
      </c>
      <c r="O7" s="310"/>
      <c r="P7" s="36">
        <f t="shared" ref="P7:P16" si="5">(N7/H7-1)*100</f>
        <v>11.35988330960811</v>
      </c>
      <c r="Q7" s="36">
        <f t="shared" ref="Q7:Q16" si="6">(N7/J7-1)*100</f>
        <v>23.124145046513746</v>
      </c>
      <c r="R7" s="8"/>
      <c r="S7" s="358"/>
    </row>
    <row r="8" spans="1:19" ht="15.75" x14ac:dyDescent="0.25">
      <c r="A8" s="12"/>
      <c r="B8" s="11" t="s">
        <v>27</v>
      </c>
      <c r="C8" s="132">
        <f>'نفقات فعلية 2009'!D24</f>
        <v>676.94299999999998</v>
      </c>
      <c r="D8" s="321">
        <f>'معدل 2010'!D24</f>
        <v>612.61500000000001</v>
      </c>
      <c r="E8" s="322"/>
      <c r="F8" s="321">
        <f>'نفقات فعلية 2010'!D24</f>
        <v>709.21199999999999</v>
      </c>
      <c r="G8" s="322"/>
      <c r="H8" s="319">
        <f>'مصدق 2011'!D24</f>
        <v>521.30700000000002</v>
      </c>
      <c r="I8" s="320"/>
      <c r="J8" s="319">
        <f>'منقح 2011'!D24</f>
        <v>746.30700000000002</v>
      </c>
      <c r="K8" s="320"/>
      <c r="L8" s="309">
        <f>'مقترح 2012'!D24</f>
        <v>746.30700000000002</v>
      </c>
      <c r="M8" s="310"/>
      <c r="N8" s="309">
        <f>متفق2012!D24</f>
        <v>521.30700000000002</v>
      </c>
      <c r="O8" s="310"/>
      <c r="P8" s="36">
        <f t="shared" si="5"/>
        <v>0</v>
      </c>
      <c r="Q8" s="36">
        <f t="shared" si="6"/>
        <v>-30.148450972589025</v>
      </c>
      <c r="R8" s="8"/>
      <c r="S8" s="358"/>
    </row>
    <row r="9" spans="1:19" ht="15.75" x14ac:dyDescent="0.25">
      <c r="A9" s="12"/>
      <c r="B9" s="11" t="s">
        <v>28</v>
      </c>
      <c r="C9" s="132">
        <f>'نفقات فعلية 2009'!E24</f>
        <v>0</v>
      </c>
      <c r="D9" s="321">
        <f>'معدل 2010'!E24</f>
        <v>0</v>
      </c>
      <c r="E9" s="322"/>
      <c r="F9" s="321">
        <f>'نفقات فعلية 2010'!E24</f>
        <v>0</v>
      </c>
      <c r="G9" s="322"/>
      <c r="H9" s="319">
        <f>'مصدق 2011'!E24</f>
        <v>0</v>
      </c>
      <c r="I9" s="320"/>
      <c r="J9" s="319">
        <f>'منقح 2011'!E24</f>
        <v>0</v>
      </c>
      <c r="K9" s="320"/>
      <c r="L9" s="309">
        <f>'مقترح 2012'!E24</f>
        <v>0</v>
      </c>
      <c r="M9" s="310"/>
      <c r="N9" s="309">
        <f>متفق2012!E24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2">
        <f>'نفقات فعلية 2009'!F24</f>
        <v>0</v>
      </c>
      <c r="D10" s="321">
        <f>'معدل 2010'!F24</f>
        <v>0</v>
      </c>
      <c r="E10" s="322"/>
      <c r="F10" s="321">
        <f>'نفقات فعلية 2010'!F24</f>
        <v>0</v>
      </c>
      <c r="G10" s="322"/>
      <c r="H10" s="319">
        <f>'مصدق 2011'!F24</f>
        <v>0</v>
      </c>
      <c r="I10" s="320"/>
      <c r="J10" s="319">
        <f>'منقح 2011'!F24</f>
        <v>0</v>
      </c>
      <c r="K10" s="320"/>
      <c r="L10" s="309">
        <f>'مقترح 2012'!F24</f>
        <v>0</v>
      </c>
      <c r="M10" s="310"/>
      <c r="N10" s="309">
        <f>متفق2012!F24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2">
        <f>'نفقات فعلية 2009'!G24</f>
        <v>0</v>
      </c>
      <c r="D11" s="321">
        <f>'معدل 2010'!G24</f>
        <v>0</v>
      </c>
      <c r="E11" s="322"/>
      <c r="F11" s="321">
        <f>'نفقات فعلية 2010'!G24</f>
        <v>0</v>
      </c>
      <c r="G11" s="322"/>
      <c r="H11" s="319">
        <f>'مصدق 2011'!G24</f>
        <v>0</v>
      </c>
      <c r="I11" s="320"/>
      <c r="J11" s="319">
        <f>'منقح 2011'!G24</f>
        <v>0</v>
      </c>
      <c r="K11" s="320"/>
      <c r="L11" s="309">
        <f>'مقترح 2012'!G24</f>
        <v>0</v>
      </c>
      <c r="M11" s="310"/>
      <c r="N11" s="309">
        <f>متفق2012!G24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2">
        <f>'نفقات فعلية 2009'!H24</f>
        <v>0</v>
      </c>
      <c r="D12" s="321">
        <f>'معدل 2010'!H24</f>
        <v>0</v>
      </c>
      <c r="E12" s="322"/>
      <c r="F12" s="321">
        <f>'نفقات فعلية 2010'!H24</f>
        <v>0</v>
      </c>
      <c r="G12" s="322"/>
      <c r="H12" s="319">
        <f>'مصدق 2011'!H24</f>
        <v>0</v>
      </c>
      <c r="I12" s="320"/>
      <c r="J12" s="319">
        <f>'منقح 2011'!H24</f>
        <v>0</v>
      </c>
      <c r="K12" s="320"/>
      <c r="L12" s="309">
        <f>'مقترح 2012'!H24</f>
        <v>0</v>
      </c>
      <c r="M12" s="310"/>
      <c r="N12" s="309">
        <f>متفق2012!H24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32">
        <f>'نفقات فعلية 2009'!I24</f>
        <v>10.225</v>
      </c>
      <c r="D13" s="321">
        <f>'معدل 2010'!I24</f>
        <v>7.0149999999999997</v>
      </c>
      <c r="E13" s="322"/>
      <c r="F13" s="321">
        <f>'نفقات فعلية 2010'!I24</f>
        <v>8.5749999999999993</v>
      </c>
      <c r="G13" s="322"/>
      <c r="H13" s="319">
        <f>'مصدق 2011'!I24</f>
        <v>7</v>
      </c>
      <c r="I13" s="320"/>
      <c r="J13" s="319">
        <f>'منقح 2011'!I24</f>
        <v>7</v>
      </c>
      <c r="K13" s="320"/>
      <c r="L13" s="309">
        <f>'مقترح 2012'!I24</f>
        <v>7.3150000000000004</v>
      </c>
      <c r="M13" s="310"/>
      <c r="N13" s="309">
        <f>متفق2012!I24</f>
        <v>7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32">
        <f>'نفقات فعلية 2009'!J24</f>
        <v>146.27099999999999</v>
      </c>
      <c r="D14" s="321">
        <f>'معدل 2010'!J24</f>
        <v>624.21799999999996</v>
      </c>
      <c r="E14" s="322"/>
      <c r="F14" s="321">
        <f>'نفقات فعلية 2010'!J24</f>
        <v>616.16999999999996</v>
      </c>
      <c r="G14" s="322"/>
      <c r="H14" s="319">
        <f>'مصدق 2011'!J24</f>
        <v>18.718</v>
      </c>
      <c r="I14" s="320"/>
      <c r="J14" s="319">
        <f>'منقح 2011'!J24</f>
        <v>18.718</v>
      </c>
      <c r="K14" s="320"/>
      <c r="L14" s="309">
        <f>'مقترح 2012'!J24</f>
        <v>19.170000000000002</v>
      </c>
      <c r="M14" s="310"/>
      <c r="N14" s="309">
        <f>متفق2012!J24</f>
        <v>18.718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1">
        <f>'نفقات فعلية 2009'!N24</f>
        <v>0</v>
      </c>
      <c r="D15" s="323">
        <f>'معدل 2010'!N24</f>
        <v>0</v>
      </c>
      <c r="E15" s="324"/>
      <c r="F15" s="323">
        <f>'نفقات فعلية 2010'!N24</f>
        <v>0</v>
      </c>
      <c r="G15" s="324"/>
      <c r="H15" s="333">
        <f>'مصدق 2011'!N24</f>
        <v>0</v>
      </c>
      <c r="I15" s="334"/>
      <c r="J15" s="333">
        <f>'منقح 2011'!N24</f>
        <v>0</v>
      </c>
      <c r="K15" s="334"/>
      <c r="L15" s="325">
        <f>'مقترح 2012'!N24</f>
        <v>0</v>
      </c>
      <c r="M15" s="326"/>
      <c r="N15" s="325">
        <f>متفق2012!N24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2284.4660000000003</v>
      </c>
      <c r="D16" s="416">
        <f>D6+D15</f>
        <v>2865.6169999999997</v>
      </c>
      <c r="E16" s="417"/>
      <c r="F16" s="416">
        <f t="shared" ref="F16" si="7">F6+F15</f>
        <v>2900.5059999999999</v>
      </c>
      <c r="G16" s="417"/>
      <c r="H16" s="416">
        <f t="shared" ref="H16" si="8">H6+H15</f>
        <v>2882.0929999999998</v>
      </c>
      <c r="I16" s="417"/>
      <c r="J16" s="416">
        <f t="shared" ref="J16" si="9">J6+J15</f>
        <v>2883.982</v>
      </c>
      <c r="K16" s="417"/>
      <c r="L16" s="418">
        <f t="shared" ref="L16" si="10">L6+L15</f>
        <v>3496.73</v>
      </c>
      <c r="M16" s="419"/>
      <c r="N16" s="418">
        <f t="shared" ref="N16" si="11">N6+N15</f>
        <v>3147.3540000000003</v>
      </c>
      <c r="O16" s="419"/>
      <c r="P16" s="36">
        <f t="shared" si="5"/>
        <v>9.2037626821896534</v>
      </c>
      <c r="Q16" s="36">
        <f t="shared" si="6"/>
        <v>9.132234528509553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27"/>
      <c r="N18" s="127"/>
      <c r="O18" s="127"/>
      <c r="P18" s="127"/>
      <c r="Q18" s="361"/>
      <c r="R18" s="127"/>
      <c r="S18" s="127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27"/>
      <c r="N19" s="127"/>
      <c r="O19" s="127"/>
      <c r="P19" s="127"/>
      <c r="Q19" s="361"/>
      <c r="R19" s="127"/>
      <c r="S19" s="127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28" t="s">
        <v>48</v>
      </c>
      <c r="M20" s="127"/>
      <c r="N20" s="27"/>
      <c r="O20" s="27"/>
      <c r="P20" s="27"/>
      <c r="Q20" s="26"/>
      <c r="R20" s="127"/>
      <c r="S20" s="127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2009'!C24</f>
        <v>3.0190000000000001</v>
      </c>
      <c r="E21" s="318"/>
      <c r="F21" s="309">
        <f>ايرادفعلي2010!C24</f>
        <v>4.1929999999999996</v>
      </c>
      <c r="G21" s="310"/>
      <c r="H21" s="309">
        <f>مخطط2011!C24</f>
        <v>10</v>
      </c>
      <c r="I21" s="310"/>
      <c r="J21" s="315">
        <f>مخطط2012!C24</f>
        <v>10</v>
      </c>
      <c r="K21" s="316"/>
      <c r="L21" s="37">
        <f>(J21/H21-1)*100</f>
        <v>0</v>
      </c>
      <c r="M21" s="127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2009'!D24</f>
        <v>0</v>
      </c>
      <c r="E22" s="318"/>
      <c r="F22" s="309">
        <f>ايرادفعلي2010!D24</f>
        <v>0</v>
      </c>
      <c r="G22" s="310"/>
      <c r="H22" s="309">
        <f>مخطط2011!D24</f>
        <v>0</v>
      </c>
      <c r="I22" s="310"/>
      <c r="J22" s="315">
        <f>مخطط2012!D24</f>
        <v>0</v>
      </c>
      <c r="K22" s="316"/>
      <c r="L22" s="37" t="e">
        <f t="shared" ref="L22:L26" si="12">(J22/H22-1)*100</f>
        <v>#DIV/0!</v>
      </c>
      <c r="M22" s="127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2009'!E24</f>
        <v>0</v>
      </c>
      <c r="E23" s="318"/>
      <c r="F23" s="309">
        <f>ايرادفعلي2010!E24</f>
        <v>0</v>
      </c>
      <c r="G23" s="310"/>
      <c r="H23" s="309">
        <f>مخطط2011!E24</f>
        <v>0</v>
      </c>
      <c r="I23" s="310"/>
      <c r="J23" s="315">
        <f>مخطط2012!E24</f>
        <v>0</v>
      </c>
      <c r="K23" s="316"/>
      <c r="L23" s="37" t="e">
        <f t="shared" si="12"/>
        <v>#DIV/0!</v>
      </c>
      <c r="M23" s="127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2009'!F24</f>
        <v>2.5000000000000001E-2</v>
      </c>
      <c r="E24" s="318"/>
      <c r="F24" s="309">
        <f>ايرادفعلي2010!F24</f>
        <v>0.45600000000000002</v>
      </c>
      <c r="G24" s="310"/>
      <c r="H24" s="309">
        <f>مخطط2011!F24</f>
        <v>0</v>
      </c>
      <c r="I24" s="310"/>
      <c r="J24" s="315">
        <f>مخطط2012!F24</f>
        <v>1</v>
      </c>
      <c r="K24" s="316"/>
      <c r="L24" s="37" t="e">
        <f t="shared" si="12"/>
        <v>#DIV/0!</v>
      </c>
      <c r="M24" s="127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2009'!G24</f>
        <v>0</v>
      </c>
      <c r="E25" s="318"/>
      <c r="F25" s="309">
        <f>ايرادفعلي2010!G24</f>
        <v>0</v>
      </c>
      <c r="G25" s="310"/>
      <c r="H25" s="309">
        <f>مخطط2011!G24</f>
        <v>0</v>
      </c>
      <c r="I25" s="310"/>
      <c r="J25" s="315">
        <f>مخطط2012!G24</f>
        <v>0</v>
      </c>
      <c r="K25" s="316"/>
      <c r="L25" s="37" t="e">
        <f t="shared" si="12"/>
        <v>#DIV/0!</v>
      </c>
      <c r="M25" s="127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3.044</v>
      </c>
      <c r="E26" s="393"/>
      <c r="F26" s="392">
        <f t="shared" ref="F26" si="13">SUM(F21:G25)</f>
        <v>4.649</v>
      </c>
      <c r="G26" s="393"/>
      <c r="H26" s="392">
        <f t="shared" ref="H26" si="14">SUM(H21:I25)</f>
        <v>10</v>
      </c>
      <c r="I26" s="393"/>
      <c r="J26" s="392">
        <f t="shared" ref="J26" si="15">SUM(J21:K25)</f>
        <v>11</v>
      </c>
      <c r="K26" s="393"/>
      <c r="L26" s="37">
        <f t="shared" si="12"/>
        <v>10.000000000000009</v>
      </c>
      <c r="M26" s="127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1</v>
      </c>
      <c r="E29" s="171">
        <v>0</v>
      </c>
      <c r="F29" s="171">
        <v>1</v>
      </c>
      <c r="G29" s="171">
        <v>13</v>
      </c>
      <c r="H29" s="171">
        <v>9</v>
      </c>
      <c r="I29" s="171">
        <v>8</v>
      </c>
      <c r="J29" s="171">
        <v>8</v>
      </c>
      <c r="K29" s="171">
        <v>9</v>
      </c>
      <c r="L29" s="171">
        <v>21</v>
      </c>
      <c r="M29" s="174">
        <v>17</v>
      </c>
      <c r="N29" s="174">
        <v>7</v>
      </c>
      <c r="O29" s="171">
        <v>6</v>
      </c>
      <c r="P29" s="172">
        <f>SUM(D29:O29)</f>
        <v>100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0</v>
      </c>
      <c r="F32" s="175">
        <v>1</v>
      </c>
      <c r="G32" s="175">
        <v>23</v>
      </c>
      <c r="H32" s="175">
        <v>19</v>
      </c>
      <c r="I32" s="175">
        <v>20</v>
      </c>
      <c r="J32" s="175">
        <v>20</v>
      </c>
      <c r="K32" s="175">
        <v>18</v>
      </c>
      <c r="L32" s="175">
        <v>39</v>
      </c>
      <c r="M32" s="176">
        <v>14</v>
      </c>
      <c r="N32" s="176">
        <v>10</v>
      </c>
      <c r="O32" s="175">
        <v>8</v>
      </c>
      <c r="P32" s="172">
        <f>SUM(D32:O32)</f>
        <v>173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رقم(1)2012'!C23</f>
        <v>1</v>
      </c>
      <c r="E35" s="192">
        <f>'جدول رقم(1)2012'!D23</f>
        <v>0</v>
      </c>
      <c r="F35" s="192">
        <f>'جدول رقم(1)2012'!E23</f>
        <v>1</v>
      </c>
      <c r="G35" s="192">
        <f>'جدول رقم(1)2012'!F23</f>
        <v>21</v>
      </c>
      <c r="H35" s="192">
        <f>'جدول رقم(1)2012'!G23</f>
        <v>18</v>
      </c>
      <c r="I35" s="192">
        <f>'جدول رقم(1)2012'!H23</f>
        <v>17</v>
      </c>
      <c r="J35" s="192">
        <f>'جدول رقم(1)2012'!I23</f>
        <v>25</v>
      </c>
      <c r="K35" s="192">
        <f>'جدول رقم(1)2012'!J23</f>
        <v>16</v>
      </c>
      <c r="L35" s="192">
        <f>'جدول رقم(1)2012'!K23</f>
        <v>74</v>
      </c>
      <c r="M35" s="192">
        <f>'جدول رقم(1)2012'!L23</f>
        <v>13</v>
      </c>
      <c r="N35" s="192">
        <f>'جدول رقم(1)2012'!M23</f>
        <v>11</v>
      </c>
      <c r="O35" s="192">
        <f>'جدول رقم(1)2012'!N23</f>
        <v>8</v>
      </c>
      <c r="P35" s="193">
        <f>SUM(D35:O35)</f>
        <v>205</v>
      </c>
      <c r="Q35" s="32">
        <v>37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A15" activeCellId="2" sqref="A3:Q6 P7:Q16 A15:O16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75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1"/>
      <c r="S3" s="41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1"/>
      <c r="S4" s="41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1"/>
      <c r="S5" s="41"/>
    </row>
    <row r="6" spans="1:19" ht="15.75" x14ac:dyDescent="0.25">
      <c r="A6" s="278" t="s">
        <v>24</v>
      </c>
      <c r="B6" s="279" t="s">
        <v>25</v>
      </c>
      <c r="C6" s="280">
        <f>SUM(C7:C14)</f>
        <v>182664.55200000003</v>
      </c>
      <c r="D6" s="323">
        <f>SUM(D7:E14)</f>
        <v>268188.728</v>
      </c>
      <c r="E6" s="324"/>
      <c r="F6" s="323">
        <f t="shared" ref="F6" si="0">SUM(F7:G14)</f>
        <v>228276.978</v>
      </c>
      <c r="G6" s="324"/>
      <c r="H6" s="323">
        <f t="shared" ref="H6" si="1">SUM(H7:I14)</f>
        <v>289752.59999999998</v>
      </c>
      <c r="I6" s="324"/>
      <c r="J6" s="323">
        <f t="shared" ref="J6" si="2">SUM(J7:K14)</f>
        <v>290369.55499999999</v>
      </c>
      <c r="K6" s="324"/>
      <c r="L6" s="303">
        <f t="shared" ref="L6" si="3">SUM(L7:M14)</f>
        <v>380513.891</v>
      </c>
      <c r="M6" s="304"/>
      <c r="N6" s="303">
        <f t="shared" ref="N6" si="4">SUM(N7:O14)</f>
        <v>282942</v>
      </c>
      <c r="O6" s="304"/>
      <c r="P6" s="281">
        <f>(N6/H6-1)*100</f>
        <v>-2.3504879680113278</v>
      </c>
      <c r="Q6" s="281">
        <f>(N6/J6-1)*100</f>
        <v>-2.5579661752073157</v>
      </c>
      <c r="R6" s="8"/>
      <c r="S6" s="9"/>
    </row>
    <row r="7" spans="1:19" ht="15.75" x14ac:dyDescent="0.25">
      <c r="A7" s="10"/>
      <c r="B7" s="11" t="s">
        <v>26</v>
      </c>
      <c r="C7" s="42">
        <f>'نفقات فعلية 2009'!C7</f>
        <v>75817.290999999997</v>
      </c>
      <c r="D7" s="321">
        <f>'معدل 2010'!C7</f>
        <v>86757.728000000003</v>
      </c>
      <c r="E7" s="322"/>
      <c r="F7" s="321">
        <f>'نفقات فعلية 2010'!C7</f>
        <v>79846.826000000001</v>
      </c>
      <c r="G7" s="322"/>
      <c r="H7" s="319">
        <f>'مصدق 2011'!C7</f>
        <v>94600</v>
      </c>
      <c r="I7" s="320"/>
      <c r="J7" s="319">
        <f>'منقح 2011'!C7</f>
        <v>94600</v>
      </c>
      <c r="K7" s="320"/>
      <c r="L7" s="309">
        <f>'مقترح 2012'!C7</f>
        <v>103250</v>
      </c>
      <c r="M7" s="310"/>
      <c r="N7" s="309">
        <f>متفق2012!C7</f>
        <v>103250</v>
      </c>
      <c r="O7" s="310"/>
      <c r="P7" s="281">
        <f t="shared" ref="P7:P16" si="5">(N7/H7-1)*100</f>
        <v>9.1437632135306544</v>
      </c>
      <c r="Q7" s="281">
        <f t="shared" ref="Q7:Q16" si="6">(N7/J7-1)*100</f>
        <v>9.1437632135306544</v>
      </c>
      <c r="R7" s="8"/>
      <c r="S7" s="358"/>
    </row>
    <row r="8" spans="1:19" ht="15.75" x14ac:dyDescent="0.25">
      <c r="A8" s="12"/>
      <c r="B8" s="11" t="s">
        <v>27</v>
      </c>
      <c r="C8" s="42">
        <f>'نفقات فعلية 2009'!D7</f>
        <v>96691.561000000002</v>
      </c>
      <c r="D8" s="321">
        <f>'معدل 2010'!D7</f>
        <v>139125</v>
      </c>
      <c r="E8" s="322"/>
      <c r="F8" s="321">
        <f>'نفقات فعلية 2010'!D7</f>
        <v>109804.84</v>
      </c>
      <c r="G8" s="322"/>
      <c r="H8" s="319">
        <f>'مصدق 2011'!D7</f>
        <v>170512.6</v>
      </c>
      <c r="I8" s="320"/>
      <c r="J8" s="319">
        <f>'منقح 2011'!D7</f>
        <v>170512.6</v>
      </c>
      <c r="K8" s="320"/>
      <c r="L8" s="309">
        <f>'مقترح 2012'!D7</f>
        <v>174185</v>
      </c>
      <c r="M8" s="310"/>
      <c r="N8" s="309">
        <f>متفق2012!D7</f>
        <v>152618</v>
      </c>
      <c r="O8" s="310"/>
      <c r="P8" s="281">
        <f t="shared" si="5"/>
        <v>-10.494591015561316</v>
      </c>
      <c r="Q8" s="281">
        <f t="shared" si="6"/>
        <v>-10.494591015561316</v>
      </c>
      <c r="R8" s="8"/>
      <c r="S8" s="358"/>
    </row>
    <row r="9" spans="1:19" ht="15.75" x14ac:dyDescent="0.25">
      <c r="A9" s="12"/>
      <c r="B9" s="11" t="s">
        <v>28</v>
      </c>
      <c r="C9" s="42">
        <f>'نفقات فعلية 2009'!E7</f>
        <v>0</v>
      </c>
      <c r="D9" s="321">
        <f>'معدل 2010'!E7</f>
        <v>0</v>
      </c>
      <c r="E9" s="322"/>
      <c r="F9" s="321">
        <f>'نفقات فعلية 2010'!E7</f>
        <v>0</v>
      </c>
      <c r="G9" s="322"/>
      <c r="H9" s="319">
        <f>'مصدق 2011'!E7</f>
        <v>0</v>
      </c>
      <c r="I9" s="320"/>
      <c r="J9" s="319">
        <f>'منقح 2011'!E7</f>
        <v>0</v>
      </c>
      <c r="K9" s="320"/>
      <c r="L9" s="309">
        <f>'مقترح 2012'!E7</f>
        <v>0</v>
      </c>
      <c r="M9" s="310"/>
      <c r="N9" s="309">
        <f>متفق2012!E7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2">
        <f>'نفقات فعلية 2009'!F7</f>
        <v>0</v>
      </c>
      <c r="D10" s="321">
        <f>'معدل 2010'!F7</f>
        <v>0</v>
      </c>
      <c r="E10" s="322"/>
      <c r="F10" s="321">
        <f>'نفقات فعلية 2010'!F7</f>
        <v>0</v>
      </c>
      <c r="G10" s="322"/>
      <c r="H10" s="319">
        <f>'مصدق 2011'!F7</f>
        <v>0</v>
      </c>
      <c r="I10" s="320"/>
      <c r="J10" s="319">
        <f>'منقح 2011'!F7</f>
        <v>0</v>
      </c>
      <c r="K10" s="320"/>
      <c r="L10" s="309">
        <f>'مقترح 2012'!F7</f>
        <v>0</v>
      </c>
      <c r="M10" s="310"/>
      <c r="N10" s="309">
        <f>متفق2012!F7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2">
        <f>'نفقات فعلية 2009'!G7</f>
        <v>0</v>
      </c>
      <c r="D11" s="321">
        <f>'معدل 2010'!G7</f>
        <v>0</v>
      </c>
      <c r="E11" s="322"/>
      <c r="F11" s="321">
        <f>'نفقات فعلية 2010'!G7</f>
        <v>0</v>
      </c>
      <c r="G11" s="322"/>
      <c r="H11" s="319">
        <f>'مصدق 2011'!G7</f>
        <v>0</v>
      </c>
      <c r="I11" s="320"/>
      <c r="J11" s="319">
        <f>'منقح 2011'!G7</f>
        <v>616.95500000000004</v>
      </c>
      <c r="K11" s="320"/>
      <c r="L11" s="309">
        <f>'مقترح 2012'!G7</f>
        <v>808.89099999999996</v>
      </c>
      <c r="M11" s="310"/>
      <c r="N11" s="309">
        <f>متفق2012!G7</f>
        <v>634</v>
      </c>
      <c r="O11" s="310"/>
      <c r="P11" s="281" t="e">
        <f t="shared" si="5"/>
        <v>#DIV/0!</v>
      </c>
      <c r="Q11" s="281">
        <f t="shared" si="6"/>
        <v>2.7627622760168835</v>
      </c>
      <c r="R11" s="8"/>
      <c r="S11" s="358"/>
    </row>
    <row r="12" spans="1:19" ht="15.75" x14ac:dyDescent="0.25">
      <c r="A12" s="12"/>
      <c r="B12" s="11" t="s">
        <v>31</v>
      </c>
      <c r="C12" s="42">
        <f>'نفقات فعلية 2009'!H7</f>
        <v>3410.0569999999998</v>
      </c>
      <c r="D12" s="321">
        <f>'معدل 2010'!H7</f>
        <v>4296</v>
      </c>
      <c r="E12" s="322"/>
      <c r="F12" s="321">
        <f>'نفقات فعلية 2010'!H7</f>
        <v>6649.7</v>
      </c>
      <c r="G12" s="322"/>
      <c r="H12" s="319">
        <f>'مصدق 2011'!H7</f>
        <v>1200</v>
      </c>
      <c r="I12" s="320"/>
      <c r="J12" s="319">
        <f>'منقح 2011'!H7</f>
        <v>1200</v>
      </c>
      <c r="K12" s="320"/>
      <c r="L12" s="309">
        <f>'مقترح 2012'!H7</f>
        <v>5000</v>
      </c>
      <c r="M12" s="310"/>
      <c r="N12" s="309">
        <f>متفق2012!H7</f>
        <v>3000</v>
      </c>
      <c r="O12" s="310"/>
      <c r="P12" s="281">
        <f t="shared" si="5"/>
        <v>150</v>
      </c>
      <c r="Q12" s="281">
        <f t="shared" si="6"/>
        <v>150</v>
      </c>
      <c r="R12" s="8"/>
      <c r="S12" s="358"/>
    </row>
    <row r="13" spans="1:19" ht="15.75" x14ac:dyDescent="0.25">
      <c r="A13" s="12"/>
      <c r="B13" s="11" t="s">
        <v>32</v>
      </c>
      <c r="C13" s="42">
        <f>'نفقات فعلية 2009'!I7</f>
        <v>4041.5590000000002</v>
      </c>
      <c r="D13" s="321">
        <f>'معدل 2010'!I7</f>
        <v>24010</v>
      </c>
      <c r="E13" s="322"/>
      <c r="F13" s="321">
        <f>'نفقات فعلية 2010'!I7</f>
        <v>21947.817999999999</v>
      </c>
      <c r="G13" s="322"/>
      <c r="H13" s="319">
        <f>'مصدق 2011'!I7</f>
        <v>6540</v>
      </c>
      <c r="I13" s="320"/>
      <c r="J13" s="319">
        <f>'منقح 2011'!I7</f>
        <v>6540</v>
      </c>
      <c r="K13" s="320"/>
      <c r="L13" s="309">
        <f>'مقترح 2012'!I7</f>
        <v>7570</v>
      </c>
      <c r="M13" s="310"/>
      <c r="N13" s="309">
        <f>متفق2012!I7</f>
        <v>6540</v>
      </c>
      <c r="O13" s="310"/>
      <c r="P13" s="281">
        <f t="shared" si="5"/>
        <v>0</v>
      </c>
      <c r="Q13" s="281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42">
        <f>'نفقات فعلية 2009'!J7</f>
        <v>2704.0839999999998</v>
      </c>
      <c r="D14" s="321">
        <f>'معدل 2010'!J7</f>
        <v>14000</v>
      </c>
      <c r="E14" s="322"/>
      <c r="F14" s="321">
        <f>'نفقات فعلية 2010'!J7</f>
        <v>10027.794</v>
      </c>
      <c r="G14" s="322"/>
      <c r="H14" s="319">
        <f>'مصدق 2011'!J7</f>
        <v>16900</v>
      </c>
      <c r="I14" s="320"/>
      <c r="J14" s="319">
        <f>'منقح 2011'!J7</f>
        <v>16900</v>
      </c>
      <c r="K14" s="320"/>
      <c r="L14" s="309">
        <f>'مقترح 2012'!J7</f>
        <v>89700</v>
      </c>
      <c r="M14" s="310"/>
      <c r="N14" s="309">
        <f>متفق2012!J7</f>
        <v>16900</v>
      </c>
      <c r="O14" s="310"/>
      <c r="P14" s="281">
        <f t="shared" si="5"/>
        <v>0</v>
      </c>
      <c r="Q14" s="281">
        <f t="shared" si="6"/>
        <v>0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2009'!N7</f>
        <v>0</v>
      </c>
      <c r="D15" s="323">
        <f>'معدل 2010'!N7</f>
        <v>0</v>
      </c>
      <c r="E15" s="324"/>
      <c r="F15" s="323">
        <f>'نفقات فعلية 2010'!N7</f>
        <v>0</v>
      </c>
      <c r="G15" s="324"/>
      <c r="H15" s="333">
        <f>'مصدق 2011'!N7</f>
        <v>0</v>
      </c>
      <c r="I15" s="334"/>
      <c r="J15" s="333">
        <f>'منقح 2011'!N7</f>
        <v>0</v>
      </c>
      <c r="K15" s="334"/>
      <c r="L15" s="325">
        <f>'مقترح 2012'!N7</f>
        <v>0</v>
      </c>
      <c r="M15" s="326"/>
      <c r="N15" s="325">
        <f>متفق2012!N7</f>
        <v>0</v>
      </c>
      <c r="O15" s="326"/>
      <c r="P15" s="281" t="e">
        <f t="shared" si="5"/>
        <v>#DIV/0!</v>
      </c>
      <c r="Q15" s="281" t="e">
        <f t="shared" si="6"/>
        <v>#DIV/0!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182664.55200000003</v>
      </c>
      <c r="D16" s="323">
        <f>D6+D15</f>
        <v>268188.728</v>
      </c>
      <c r="E16" s="324"/>
      <c r="F16" s="323">
        <f t="shared" ref="F16" si="7">F6+F15</f>
        <v>228276.978</v>
      </c>
      <c r="G16" s="324"/>
      <c r="H16" s="323">
        <f t="shared" ref="H16" si="8">H6+H15</f>
        <v>289752.59999999998</v>
      </c>
      <c r="I16" s="324"/>
      <c r="J16" s="323">
        <f t="shared" ref="J16" si="9">J6+J15</f>
        <v>290369.55499999999</v>
      </c>
      <c r="K16" s="324"/>
      <c r="L16" s="303">
        <f t="shared" ref="L16" si="10">L6+L15</f>
        <v>380513.891</v>
      </c>
      <c r="M16" s="304"/>
      <c r="N16" s="303">
        <f t="shared" ref="N16" si="11">N6+N15</f>
        <v>282942</v>
      </c>
      <c r="O16" s="304"/>
      <c r="P16" s="281">
        <f t="shared" si="5"/>
        <v>-2.3504879680113278</v>
      </c>
      <c r="Q16" s="281">
        <f t="shared" si="6"/>
        <v>-2.5579661752073157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1"/>
      <c r="N18" s="41"/>
      <c r="O18" s="41"/>
      <c r="P18" s="41"/>
      <c r="Q18" s="361"/>
      <c r="R18" s="41"/>
      <c r="S18" s="41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1"/>
      <c r="N19" s="41"/>
      <c r="O19" s="41"/>
      <c r="P19" s="41"/>
      <c r="Q19" s="361"/>
      <c r="R19" s="41"/>
      <c r="S19" s="41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1"/>
      <c r="N20" s="27"/>
      <c r="O20" s="27"/>
      <c r="P20" s="27"/>
      <c r="Q20" s="26"/>
      <c r="R20" s="41"/>
      <c r="S20" s="41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2009'!C7</f>
        <v>1986.104</v>
      </c>
      <c r="E21" s="318"/>
      <c r="F21" s="309">
        <f>ايرادفعلي2010!C7</f>
        <v>4008.567</v>
      </c>
      <c r="G21" s="310"/>
      <c r="H21" s="309">
        <f>مخطط2011!C7</f>
        <v>8000</v>
      </c>
      <c r="I21" s="310"/>
      <c r="J21" s="315">
        <f>مخطط2012!C7</f>
        <v>5000</v>
      </c>
      <c r="K21" s="316"/>
      <c r="L21" s="285">
        <f>(J21/H21-1)*100</f>
        <v>-37.5</v>
      </c>
      <c r="M21" s="41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2009'!D7</f>
        <v>0</v>
      </c>
      <c r="E22" s="318"/>
      <c r="F22" s="309">
        <f>ايرادفعلي2010!D7</f>
        <v>0</v>
      </c>
      <c r="G22" s="310"/>
      <c r="H22" s="309">
        <f>مخطط2011!D7</f>
        <v>0</v>
      </c>
      <c r="I22" s="310"/>
      <c r="J22" s="315">
        <f>مخطط2012!D7</f>
        <v>0</v>
      </c>
      <c r="K22" s="316"/>
      <c r="L22" s="285" t="e">
        <f t="shared" ref="L22:L26" si="12">(J22/H22-1)*100</f>
        <v>#DIV/0!</v>
      </c>
      <c r="M22" s="41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2009'!E7</f>
        <v>0</v>
      </c>
      <c r="E23" s="318"/>
      <c r="F23" s="309">
        <f>ايرادفعلي2010!E7</f>
        <v>0</v>
      </c>
      <c r="G23" s="310"/>
      <c r="H23" s="309">
        <f>مخطط2011!E7</f>
        <v>0</v>
      </c>
      <c r="I23" s="310"/>
      <c r="J23" s="315">
        <f>مخطط2012!E7</f>
        <v>0</v>
      </c>
      <c r="K23" s="316"/>
      <c r="L23" s="285" t="e">
        <f t="shared" si="12"/>
        <v>#DIV/0!</v>
      </c>
      <c r="M23" s="41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2009'!F7</f>
        <v>5647.2280000000001</v>
      </c>
      <c r="E24" s="318"/>
      <c r="F24" s="309">
        <f>ايرادفعلي2010!F7</f>
        <v>2836.8560000000002</v>
      </c>
      <c r="G24" s="310"/>
      <c r="H24" s="309">
        <f>مخطط2011!F7</f>
        <v>50</v>
      </c>
      <c r="I24" s="310"/>
      <c r="J24" s="315">
        <f>مخطط2012!F7</f>
        <v>2850</v>
      </c>
      <c r="K24" s="316"/>
      <c r="L24" s="285">
        <f t="shared" si="12"/>
        <v>5600</v>
      </c>
      <c r="M24" s="41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2009'!G7</f>
        <v>0</v>
      </c>
      <c r="E25" s="318"/>
      <c r="F25" s="309">
        <f>ايرادفعلي2010!G7</f>
        <v>0</v>
      </c>
      <c r="G25" s="310"/>
      <c r="H25" s="309">
        <f>مخطط2011!G7</f>
        <v>25</v>
      </c>
      <c r="I25" s="310"/>
      <c r="J25" s="315">
        <f>مخطط2012!G7</f>
        <v>30</v>
      </c>
      <c r="K25" s="316"/>
      <c r="L25" s="285">
        <f t="shared" si="12"/>
        <v>19.999999999999996</v>
      </c>
      <c r="M25" s="41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7633.3320000000003</v>
      </c>
      <c r="E26" s="368"/>
      <c r="F26" s="367">
        <f t="shared" ref="F26" si="13">SUM(F21:G25)</f>
        <v>6845.4230000000007</v>
      </c>
      <c r="G26" s="368"/>
      <c r="H26" s="367">
        <f t="shared" ref="H26" si="14">SUM(H21:I25)</f>
        <v>8075</v>
      </c>
      <c r="I26" s="368"/>
      <c r="J26" s="367">
        <f t="shared" ref="J26" si="15">SUM(J21:K25)</f>
        <v>7880</v>
      </c>
      <c r="K26" s="368"/>
      <c r="L26" s="285">
        <f t="shared" si="12"/>
        <v>-2.4148606811145501</v>
      </c>
      <c r="M26" s="41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10</v>
      </c>
      <c r="E29" s="171">
        <v>9</v>
      </c>
      <c r="F29" s="171">
        <v>27</v>
      </c>
      <c r="G29" s="171">
        <v>25</v>
      </c>
      <c r="H29" s="171">
        <v>46</v>
      </c>
      <c r="I29" s="171">
        <v>40</v>
      </c>
      <c r="J29" s="171">
        <v>115</v>
      </c>
      <c r="K29" s="171">
        <v>218</v>
      </c>
      <c r="L29" s="171">
        <v>463</v>
      </c>
      <c r="M29" s="171">
        <v>159</v>
      </c>
      <c r="N29" s="174">
        <v>78</v>
      </c>
      <c r="O29" s="174">
        <v>60</v>
      </c>
      <c r="P29" s="290">
        <f>SUM(D29:O29)</f>
        <v>1250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10</v>
      </c>
      <c r="E32" s="175">
        <v>9</v>
      </c>
      <c r="F32" s="175">
        <v>27</v>
      </c>
      <c r="G32" s="175">
        <v>27</v>
      </c>
      <c r="H32" s="175">
        <v>49</v>
      </c>
      <c r="I32" s="175">
        <v>42</v>
      </c>
      <c r="J32" s="175">
        <v>115</v>
      </c>
      <c r="K32" s="175">
        <v>219</v>
      </c>
      <c r="L32" s="175">
        <v>465</v>
      </c>
      <c r="M32" s="175">
        <v>159</v>
      </c>
      <c r="N32" s="176">
        <v>81</v>
      </c>
      <c r="O32" s="176">
        <v>61</v>
      </c>
      <c r="P32" s="290">
        <f>SUM(D32:O32)</f>
        <v>1264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رقم(1)2012'!C6</f>
        <v>10</v>
      </c>
      <c r="E35" s="192">
        <f>'جدول رقم(1)2012'!D6</f>
        <v>9</v>
      </c>
      <c r="F35" s="192">
        <f>'جدول رقم(1)2012'!E6</f>
        <v>27</v>
      </c>
      <c r="G35" s="192">
        <f>'جدول رقم(1)2012'!F6</f>
        <v>26</v>
      </c>
      <c r="H35" s="192">
        <f>'جدول رقم(1)2012'!G6</f>
        <v>49</v>
      </c>
      <c r="I35" s="192">
        <f>'جدول رقم(1)2012'!H6</f>
        <v>72</v>
      </c>
      <c r="J35" s="192">
        <f>'جدول رقم(1)2012'!I6</f>
        <v>125</v>
      </c>
      <c r="K35" s="192">
        <f>'جدول رقم(1)2012'!J6</f>
        <v>275</v>
      </c>
      <c r="L35" s="192">
        <f>'جدول رقم(1)2012'!K6</f>
        <v>602</v>
      </c>
      <c r="M35" s="192">
        <f>'جدول رقم(1)2012'!L6</f>
        <v>145</v>
      </c>
      <c r="N35" s="192">
        <f>'جدول رقم(1)2012'!M6</f>
        <v>83</v>
      </c>
      <c r="O35" s="192">
        <f>'جدول رقم(1)2012'!N6</f>
        <v>59</v>
      </c>
      <c r="P35" s="291">
        <f>SUM(D35:O35)</f>
        <v>1482</v>
      </c>
      <c r="Q35" s="32">
        <v>20</v>
      </c>
      <c r="R35" s="1"/>
      <c r="S35" s="25">
        <v>56</v>
      </c>
    </row>
  </sheetData>
  <mergeCells count="142"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A17" sqref="A17:P17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210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35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3"/>
      <c r="S3" s="133"/>
    </row>
    <row r="4" spans="1:19" ht="15.75" x14ac:dyDescent="0.25">
      <c r="A4" s="409"/>
      <c r="B4" s="409"/>
      <c r="C4" s="136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3"/>
      <c r="S4" s="133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3"/>
      <c r="S5" s="133"/>
    </row>
    <row r="6" spans="1:19" ht="15.75" x14ac:dyDescent="0.25">
      <c r="A6" s="6" t="s">
        <v>24</v>
      </c>
      <c r="B6" s="7" t="s">
        <v>25</v>
      </c>
      <c r="C6" s="38">
        <f>SUM(C7:C14)</f>
        <v>2683.1379999999999</v>
      </c>
      <c r="D6" s="416">
        <f>SUM(D7:E14)</f>
        <v>3992.9870000000001</v>
      </c>
      <c r="E6" s="417"/>
      <c r="F6" s="416">
        <f t="shared" ref="F6" si="0">SUM(F7:G14)</f>
        <v>2843.2070000000003</v>
      </c>
      <c r="G6" s="417"/>
      <c r="H6" s="416">
        <f t="shared" ref="H6" si="1">SUM(H7:I14)</f>
        <v>5935.8289999999997</v>
      </c>
      <c r="I6" s="417"/>
      <c r="J6" s="416">
        <f t="shared" ref="J6" si="2">SUM(J7:K14)</f>
        <v>7758.5709999999999</v>
      </c>
      <c r="K6" s="417"/>
      <c r="L6" s="418">
        <f t="shared" ref="L6" si="3">SUM(L7:M14)</f>
        <v>11715.958000000001</v>
      </c>
      <c r="M6" s="419"/>
      <c r="N6" s="418">
        <f t="shared" ref="N6" si="4">SUM(N7:O14)</f>
        <v>6123.2080000000005</v>
      </c>
      <c r="O6" s="419"/>
      <c r="P6" s="36">
        <f>(N6/H6-1)*100</f>
        <v>3.1567452499053017</v>
      </c>
      <c r="Q6" s="36">
        <f>(N6/J6-1)*100</f>
        <v>-21.078146993821399</v>
      </c>
      <c r="R6" s="8"/>
      <c r="S6" s="9"/>
    </row>
    <row r="7" spans="1:19" ht="15.75" x14ac:dyDescent="0.25">
      <c r="A7" s="10"/>
      <c r="B7" s="11" t="s">
        <v>26</v>
      </c>
      <c r="C7" s="138">
        <f>'نفقات فعلية 2009'!C25</f>
        <v>1051.8889999999999</v>
      </c>
      <c r="D7" s="321">
        <f>'معدل 2010'!C25</f>
        <v>1469.8530000000001</v>
      </c>
      <c r="E7" s="322"/>
      <c r="F7" s="321">
        <f>'نفقات فعلية 2010'!C25</f>
        <v>1148.175</v>
      </c>
      <c r="G7" s="322"/>
      <c r="H7" s="319">
        <f>'مصدق 2011'!C25</f>
        <v>4065.7739999999999</v>
      </c>
      <c r="I7" s="320"/>
      <c r="J7" s="319">
        <f>'منقح 2011'!C25</f>
        <v>4128.5159999999996</v>
      </c>
      <c r="K7" s="320"/>
      <c r="L7" s="309">
        <f>'مقترح 2012'!C25</f>
        <v>4392.5889999999999</v>
      </c>
      <c r="M7" s="310"/>
      <c r="N7" s="309">
        <f>متفق2012!C25</f>
        <v>4253.1530000000002</v>
      </c>
      <c r="O7" s="310"/>
      <c r="P7" s="36">
        <f t="shared" ref="P7:P16" si="5">(N7/H7-1)*100</f>
        <v>4.6086919735332188</v>
      </c>
      <c r="Q7" s="36">
        <f t="shared" ref="Q7:Q16" si="6">(N7/J7-1)*100</f>
        <v>3.0189298043171053</v>
      </c>
      <c r="R7" s="8"/>
      <c r="S7" s="358"/>
    </row>
    <row r="8" spans="1:19" ht="15.75" x14ac:dyDescent="0.25">
      <c r="A8" s="12"/>
      <c r="B8" s="11" t="s">
        <v>27</v>
      </c>
      <c r="C8" s="138">
        <f>'نفقات فعلية 2009'!D25</f>
        <v>1037.0550000000001</v>
      </c>
      <c r="D8" s="321">
        <f>'معدل 2010'!D25</f>
        <v>1562.5989999999999</v>
      </c>
      <c r="E8" s="322"/>
      <c r="F8" s="321">
        <f>'نفقات فعلية 2010'!D25</f>
        <v>1044.528</v>
      </c>
      <c r="G8" s="322"/>
      <c r="H8" s="319">
        <f>'مصدق 2011'!D25</f>
        <v>1447.778</v>
      </c>
      <c r="I8" s="320"/>
      <c r="J8" s="319">
        <f>'منقح 2011'!D25</f>
        <v>2145.7779999999998</v>
      </c>
      <c r="K8" s="320"/>
      <c r="L8" s="309">
        <f>'مقترح 2012'!D25</f>
        <v>3202</v>
      </c>
      <c r="M8" s="310"/>
      <c r="N8" s="309">
        <f>متفق2012!D25</f>
        <v>1447.778</v>
      </c>
      <c r="O8" s="310"/>
      <c r="P8" s="36">
        <f t="shared" si="5"/>
        <v>0</v>
      </c>
      <c r="Q8" s="36">
        <f t="shared" si="6"/>
        <v>-32.528994145713106</v>
      </c>
      <c r="R8" s="8"/>
      <c r="S8" s="358"/>
    </row>
    <row r="9" spans="1:19" ht="15.75" x14ac:dyDescent="0.25">
      <c r="A9" s="12"/>
      <c r="B9" s="11" t="s">
        <v>28</v>
      </c>
      <c r="C9" s="138">
        <f>'نفقات فعلية 2009'!E25</f>
        <v>0</v>
      </c>
      <c r="D9" s="321">
        <f>'معدل 2010'!E25</f>
        <v>0</v>
      </c>
      <c r="E9" s="322"/>
      <c r="F9" s="321">
        <f>'نفقات فعلية 2010'!E25</f>
        <v>0</v>
      </c>
      <c r="G9" s="322"/>
      <c r="H9" s="319">
        <f>'مصدق 2011'!E25</f>
        <v>0</v>
      </c>
      <c r="I9" s="320"/>
      <c r="J9" s="319">
        <f>'منقح 2011'!E25</f>
        <v>0</v>
      </c>
      <c r="K9" s="320"/>
      <c r="L9" s="309">
        <f>'مقترح 2012'!E25</f>
        <v>0</v>
      </c>
      <c r="M9" s="310"/>
      <c r="N9" s="309">
        <f>متفق2012!E25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8">
        <f>'نفقات فعلية 2009'!F25</f>
        <v>0</v>
      </c>
      <c r="D10" s="321">
        <f>'معدل 2010'!F25</f>
        <v>0</v>
      </c>
      <c r="E10" s="322"/>
      <c r="F10" s="321">
        <f>'نفقات فعلية 2010'!F25</f>
        <v>0</v>
      </c>
      <c r="G10" s="322"/>
      <c r="H10" s="319">
        <f>'مصدق 2011'!F25</f>
        <v>0</v>
      </c>
      <c r="I10" s="320"/>
      <c r="J10" s="319">
        <f>'منقح 2011'!F25</f>
        <v>0</v>
      </c>
      <c r="K10" s="320"/>
      <c r="L10" s="309">
        <f>'مقترح 2012'!F25</f>
        <v>0</v>
      </c>
      <c r="M10" s="310"/>
      <c r="N10" s="309">
        <f>متفق2012!F25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8">
        <f>'نفقات فعلية 2009'!G25</f>
        <v>0</v>
      </c>
      <c r="D11" s="321">
        <f>'معدل 2010'!G25</f>
        <v>0</v>
      </c>
      <c r="E11" s="322"/>
      <c r="F11" s="321">
        <f>'نفقات فعلية 2010'!G25</f>
        <v>0</v>
      </c>
      <c r="G11" s="322"/>
      <c r="H11" s="319">
        <f>'مصدق 2011'!G25</f>
        <v>0</v>
      </c>
      <c r="I11" s="320"/>
      <c r="J11" s="319">
        <f>'منقح 2011'!G25</f>
        <v>0</v>
      </c>
      <c r="K11" s="320"/>
      <c r="L11" s="309">
        <f>'مقترح 2012'!G25</f>
        <v>0</v>
      </c>
      <c r="M11" s="310"/>
      <c r="N11" s="309">
        <f>متفق2012!G25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8">
        <f>'نفقات فعلية 2009'!H25</f>
        <v>117.836</v>
      </c>
      <c r="D12" s="321">
        <f>'معدل 2010'!H25</f>
        <v>120.6</v>
      </c>
      <c r="E12" s="322"/>
      <c r="F12" s="321">
        <f>'نفقات فعلية 2010'!H25</f>
        <v>0</v>
      </c>
      <c r="G12" s="322"/>
      <c r="H12" s="319">
        <f>'مصدق 2011'!H25</f>
        <v>120.6</v>
      </c>
      <c r="I12" s="320"/>
      <c r="J12" s="319">
        <f>'منقح 2011'!H25</f>
        <v>120.6</v>
      </c>
      <c r="K12" s="320"/>
      <c r="L12" s="309">
        <f>'مقترح 2012'!H25</f>
        <v>120.6</v>
      </c>
      <c r="M12" s="310"/>
      <c r="N12" s="309">
        <f>متفق2012!H25</f>
        <v>120.6</v>
      </c>
      <c r="O12" s="310"/>
      <c r="P12" s="36">
        <f t="shared" si="5"/>
        <v>0</v>
      </c>
      <c r="Q12" s="36">
        <f t="shared" si="6"/>
        <v>0</v>
      </c>
      <c r="R12" s="8"/>
      <c r="S12" s="358"/>
    </row>
    <row r="13" spans="1:19" ht="15.75" x14ac:dyDescent="0.25">
      <c r="A13" s="12"/>
      <c r="B13" s="11" t="s">
        <v>32</v>
      </c>
      <c r="C13" s="138">
        <f>'نفقات فعلية 2009'!I25</f>
        <v>21.434000000000001</v>
      </c>
      <c r="D13" s="321">
        <f>'معدل 2010'!I25</f>
        <v>89.935000000000002</v>
      </c>
      <c r="E13" s="322"/>
      <c r="F13" s="321">
        <f>'نفقات فعلية 2010'!I25</f>
        <v>29.11</v>
      </c>
      <c r="G13" s="322"/>
      <c r="H13" s="319">
        <f>'مصدق 2011'!I25</f>
        <v>87.177000000000007</v>
      </c>
      <c r="I13" s="320"/>
      <c r="J13" s="319">
        <f>'منقح 2011'!I25</f>
        <v>95.177000000000007</v>
      </c>
      <c r="K13" s="320"/>
      <c r="L13" s="309">
        <f>'مقترح 2012'!I25</f>
        <v>91.1</v>
      </c>
      <c r="M13" s="310"/>
      <c r="N13" s="309">
        <f>متفق2012!I25</f>
        <v>87.177000000000007</v>
      </c>
      <c r="O13" s="310"/>
      <c r="P13" s="36">
        <f t="shared" si="5"/>
        <v>0</v>
      </c>
      <c r="Q13" s="36">
        <f t="shared" si="6"/>
        <v>-8.4053920590058553</v>
      </c>
      <c r="R13" s="8"/>
      <c r="S13" s="358"/>
    </row>
    <row r="14" spans="1:19" ht="15.75" x14ac:dyDescent="0.25">
      <c r="A14" s="12"/>
      <c r="B14" s="13" t="s">
        <v>33</v>
      </c>
      <c r="C14" s="138">
        <f>'نفقات فعلية 2009'!J25</f>
        <v>454.92399999999998</v>
      </c>
      <c r="D14" s="321">
        <f>'معدل 2010'!J25</f>
        <v>750</v>
      </c>
      <c r="E14" s="322"/>
      <c r="F14" s="321">
        <f>'نفقات فعلية 2010'!J25</f>
        <v>621.39400000000001</v>
      </c>
      <c r="G14" s="322"/>
      <c r="H14" s="319">
        <f>'مصدق 2011'!J25</f>
        <v>214.5</v>
      </c>
      <c r="I14" s="320"/>
      <c r="J14" s="319">
        <f>'منقح 2011'!J25</f>
        <v>1268.5</v>
      </c>
      <c r="K14" s="320"/>
      <c r="L14" s="309">
        <f>'مقترح 2012'!J25</f>
        <v>3909.6689999999999</v>
      </c>
      <c r="M14" s="310"/>
      <c r="N14" s="309">
        <f>متفق2012!J25</f>
        <v>214.5</v>
      </c>
      <c r="O14" s="310"/>
      <c r="P14" s="36">
        <f t="shared" si="5"/>
        <v>0</v>
      </c>
      <c r="Q14" s="36">
        <f t="shared" si="6"/>
        <v>-83.090264091446599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7">
        <f>'نفقات فعلية 2009'!N25</f>
        <v>11133.321</v>
      </c>
      <c r="D15" s="323">
        <f>'معدل 2010'!N25</f>
        <v>17000</v>
      </c>
      <c r="E15" s="324"/>
      <c r="F15" s="323">
        <f>'نفقات فعلية 2010'!N25</f>
        <v>11317.698</v>
      </c>
      <c r="G15" s="324"/>
      <c r="H15" s="333">
        <f>'مصدق 2011'!N25</f>
        <v>20000</v>
      </c>
      <c r="I15" s="334"/>
      <c r="J15" s="333">
        <f>'منقح 2011'!N25</f>
        <v>19000</v>
      </c>
      <c r="K15" s="334"/>
      <c r="L15" s="325">
        <f>'مقترح 2012'!N25</f>
        <v>22000</v>
      </c>
      <c r="M15" s="326"/>
      <c r="N15" s="325">
        <f>متفق2012!N25</f>
        <v>15400</v>
      </c>
      <c r="O15" s="326"/>
      <c r="P15" s="36">
        <f t="shared" si="5"/>
        <v>-23</v>
      </c>
      <c r="Q15" s="36">
        <f t="shared" si="6"/>
        <v>-18.947368421052634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13816.458999999999</v>
      </c>
      <c r="D16" s="416">
        <f>D6+D15</f>
        <v>20992.987000000001</v>
      </c>
      <c r="E16" s="417"/>
      <c r="F16" s="416">
        <f t="shared" ref="F16" si="7">F6+F15</f>
        <v>14160.905000000001</v>
      </c>
      <c r="G16" s="417"/>
      <c r="H16" s="416">
        <f t="shared" ref="H16" si="8">H6+H15</f>
        <v>25935.828999999998</v>
      </c>
      <c r="I16" s="417"/>
      <c r="J16" s="416">
        <f t="shared" ref="J16" si="9">J6+J15</f>
        <v>26758.571</v>
      </c>
      <c r="K16" s="417"/>
      <c r="L16" s="418">
        <f t="shared" ref="L16" si="10">L6+L15</f>
        <v>33715.957999999999</v>
      </c>
      <c r="M16" s="419"/>
      <c r="N16" s="418">
        <f t="shared" ref="N16" si="11">N6+N15</f>
        <v>21523.207999999999</v>
      </c>
      <c r="O16" s="419"/>
      <c r="P16" s="36">
        <f t="shared" si="5"/>
        <v>-17.013610785296272</v>
      </c>
      <c r="Q16" s="36">
        <f t="shared" si="6"/>
        <v>-19.565181563694122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3"/>
      <c r="N18" s="133"/>
      <c r="O18" s="133"/>
      <c r="P18" s="133"/>
      <c r="Q18" s="361"/>
      <c r="R18" s="133"/>
      <c r="S18" s="133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3"/>
      <c r="N19" s="133"/>
      <c r="O19" s="133"/>
      <c r="P19" s="133"/>
      <c r="Q19" s="361"/>
      <c r="R19" s="133"/>
      <c r="S19" s="133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34" t="s">
        <v>48</v>
      </c>
      <c r="M20" s="133"/>
      <c r="N20" s="27"/>
      <c r="O20" s="27"/>
      <c r="P20" s="27"/>
      <c r="Q20" s="26"/>
      <c r="R20" s="133"/>
      <c r="S20" s="133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2009'!C25</f>
        <v>3.1890000000000001</v>
      </c>
      <c r="E21" s="318"/>
      <c r="F21" s="309">
        <f>ايرادفعلي2010!C25</f>
        <v>18.600000000000001</v>
      </c>
      <c r="G21" s="310"/>
      <c r="H21" s="309">
        <f>مخطط2011!C25</f>
        <v>25</v>
      </c>
      <c r="I21" s="310"/>
      <c r="J21" s="315">
        <f>مخطط2012!C25</f>
        <v>25.25</v>
      </c>
      <c r="K21" s="316"/>
      <c r="L21" s="37">
        <f>(J21/H21-1)*100</f>
        <v>1.0000000000000009</v>
      </c>
      <c r="M21" s="133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2009'!D25</f>
        <v>0</v>
      </c>
      <c r="E22" s="318"/>
      <c r="F22" s="309">
        <f>ايرادفعلي2010!D25</f>
        <v>0</v>
      </c>
      <c r="G22" s="310"/>
      <c r="H22" s="309">
        <f>مخطط2011!D25</f>
        <v>0</v>
      </c>
      <c r="I22" s="310"/>
      <c r="J22" s="315">
        <f>مخطط2012!D25</f>
        <v>0</v>
      </c>
      <c r="K22" s="316"/>
      <c r="L22" s="37" t="e">
        <f t="shared" ref="L22:L26" si="12">(J22/H22-1)*100</f>
        <v>#DIV/0!</v>
      </c>
      <c r="M22" s="133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2009'!E25</f>
        <v>0</v>
      </c>
      <c r="E23" s="318"/>
      <c r="F23" s="309">
        <f>ايرادفعلي2010!E25</f>
        <v>0</v>
      </c>
      <c r="G23" s="310"/>
      <c r="H23" s="309">
        <f>مخطط2011!E25</f>
        <v>0</v>
      </c>
      <c r="I23" s="310"/>
      <c r="J23" s="315">
        <f>مخطط2012!E25</f>
        <v>0</v>
      </c>
      <c r="K23" s="316"/>
      <c r="L23" s="37" t="e">
        <f t="shared" si="12"/>
        <v>#DIV/0!</v>
      </c>
      <c r="M23" s="133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2009'!F25</f>
        <v>4.7089999999999996</v>
      </c>
      <c r="E24" s="318"/>
      <c r="F24" s="309">
        <f>ايرادفعلي2010!F25</f>
        <v>10.689</v>
      </c>
      <c r="G24" s="310"/>
      <c r="H24" s="309">
        <f>مخطط2011!F25</f>
        <v>32.5</v>
      </c>
      <c r="I24" s="310"/>
      <c r="J24" s="315">
        <f>مخطط2012!F25</f>
        <v>54</v>
      </c>
      <c r="K24" s="316"/>
      <c r="L24" s="37">
        <f t="shared" si="12"/>
        <v>66.15384615384616</v>
      </c>
      <c r="M24" s="133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2009'!G25</f>
        <v>0</v>
      </c>
      <c r="E25" s="318"/>
      <c r="F25" s="309">
        <f>ايرادفعلي2010!G25</f>
        <v>0</v>
      </c>
      <c r="G25" s="310"/>
      <c r="H25" s="309">
        <f>مخطط2011!G25</f>
        <v>0</v>
      </c>
      <c r="I25" s="310"/>
      <c r="J25" s="315">
        <f>مخطط2012!G25</f>
        <v>0</v>
      </c>
      <c r="K25" s="316"/>
      <c r="L25" s="37" t="e">
        <f t="shared" si="12"/>
        <v>#DIV/0!</v>
      </c>
      <c r="M25" s="133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7.8979999999999997</v>
      </c>
      <c r="E26" s="393"/>
      <c r="F26" s="392">
        <f t="shared" ref="F26" si="13">SUM(F21:G25)</f>
        <v>29.289000000000001</v>
      </c>
      <c r="G26" s="393"/>
      <c r="H26" s="392">
        <f t="shared" ref="H26" si="14">SUM(H21:I25)</f>
        <v>57.5</v>
      </c>
      <c r="I26" s="393"/>
      <c r="J26" s="392">
        <f t="shared" ref="J26" si="15">SUM(J21:K25)</f>
        <v>79.25</v>
      </c>
      <c r="K26" s="393"/>
      <c r="L26" s="37">
        <f t="shared" si="12"/>
        <v>37.826086956521742</v>
      </c>
      <c r="M26" s="133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1</v>
      </c>
      <c r="E29" s="171">
        <v>4</v>
      </c>
      <c r="F29" s="171">
        <v>1</v>
      </c>
      <c r="G29" s="171">
        <v>4</v>
      </c>
      <c r="H29" s="171">
        <v>6</v>
      </c>
      <c r="I29" s="171">
        <v>8</v>
      </c>
      <c r="J29" s="171">
        <v>13</v>
      </c>
      <c r="K29" s="171">
        <v>12</v>
      </c>
      <c r="L29" s="171">
        <v>16</v>
      </c>
      <c r="M29" s="174">
        <v>11</v>
      </c>
      <c r="N29" s="174">
        <v>10</v>
      </c>
      <c r="O29" s="171">
        <v>13</v>
      </c>
      <c r="P29" s="172">
        <f>SUM(D29:O29)</f>
        <v>99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4</v>
      </c>
      <c r="F32" s="175">
        <v>1</v>
      </c>
      <c r="G32" s="175">
        <v>13</v>
      </c>
      <c r="H32" s="175">
        <v>18</v>
      </c>
      <c r="I32" s="175">
        <v>34</v>
      </c>
      <c r="J32" s="175">
        <v>48</v>
      </c>
      <c r="K32" s="175">
        <v>60</v>
      </c>
      <c r="L32" s="175">
        <v>110</v>
      </c>
      <c r="M32" s="176">
        <v>40</v>
      </c>
      <c r="N32" s="176">
        <v>36</v>
      </c>
      <c r="O32" s="175">
        <v>22</v>
      </c>
      <c r="P32" s="172">
        <f>SUM(D32:O32)</f>
        <v>387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رقم(1)2012'!C24</f>
        <v>1</v>
      </c>
      <c r="E35" s="192">
        <f>'جدول رقم(1)2012'!D24</f>
        <v>4</v>
      </c>
      <c r="F35" s="192">
        <f>'جدول رقم(1)2012'!E24</f>
        <v>1</v>
      </c>
      <c r="G35" s="192">
        <f>'جدول رقم(1)2012'!F24</f>
        <v>7</v>
      </c>
      <c r="H35" s="192">
        <f>'جدول رقم(1)2012'!G24</f>
        <v>7</v>
      </c>
      <c r="I35" s="192">
        <f>'جدول رقم(1)2012'!H24</f>
        <v>12</v>
      </c>
      <c r="J35" s="192">
        <f>'جدول رقم(1)2012'!I24</f>
        <v>15</v>
      </c>
      <c r="K35" s="192">
        <f>'جدول رقم(1)2012'!J24</f>
        <v>22</v>
      </c>
      <c r="L35" s="192">
        <f>'جدول رقم(1)2012'!K24</f>
        <v>291</v>
      </c>
      <c r="M35" s="192">
        <f>'جدول رقم(1)2012'!L24</f>
        <v>15</v>
      </c>
      <c r="N35" s="192">
        <f>'جدول رقم(1)2012'!M24</f>
        <v>16</v>
      </c>
      <c r="O35" s="192">
        <f>'جدول رقم(1)2012'!N24</f>
        <v>7</v>
      </c>
      <c r="P35" s="193">
        <f>SUM(D35:O35)</f>
        <v>398</v>
      </c>
      <c r="Q35" s="32">
        <v>38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5.75" customWidth="1"/>
    <col min="10" max="10" width="7.75" customWidth="1"/>
    <col min="11" max="11" width="3.875" customWidth="1"/>
    <col min="12" max="12" width="7.75" customWidth="1"/>
    <col min="13" max="13" width="5.25" customWidth="1"/>
    <col min="14" max="14" width="7.375" customWidth="1"/>
    <col min="15" max="15" width="5.375" customWidth="1"/>
    <col min="16" max="16" width="7.625" customWidth="1"/>
    <col min="17" max="17" width="7.375" customWidth="1"/>
  </cols>
  <sheetData>
    <row r="1" spans="1:19" ht="20.25" x14ac:dyDescent="0.3">
      <c r="A1" s="348" t="s">
        <v>211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35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3"/>
      <c r="S3" s="133"/>
    </row>
    <row r="4" spans="1:19" ht="15.75" x14ac:dyDescent="0.25">
      <c r="A4" s="409"/>
      <c r="B4" s="409"/>
      <c r="C4" s="136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3"/>
      <c r="S4" s="133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3"/>
      <c r="S5" s="133"/>
    </row>
    <row r="6" spans="1:19" ht="15.75" x14ac:dyDescent="0.25">
      <c r="A6" s="6" t="s">
        <v>24</v>
      </c>
      <c r="B6" s="7" t="s">
        <v>25</v>
      </c>
      <c r="C6" s="38">
        <f>SUM(C7:C14)</f>
        <v>474.30599999999993</v>
      </c>
      <c r="D6" s="416">
        <f>SUM(D7:E14)</f>
        <v>1309.5840000000001</v>
      </c>
      <c r="E6" s="417"/>
      <c r="F6" s="416">
        <f t="shared" ref="F6" si="0">SUM(F7:G14)</f>
        <v>802.73900000000003</v>
      </c>
      <c r="G6" s="417"/>
      <c r="H6" s="416">
        <f t="shared" ref="H6" si="1">SUM(H7:I14)</f>
        <v>1057.0419999999999</v>
      </c>
      <c r="I6" s="417"/>
      <c r="J6" s="416">
        <f t="shared" ref="J6" si="2">SUM(J7:K14)</f>
        <v>1057.0419999999999</v>
      </c>
      <c r="K6" s="417"/>
      <c r="L6" s="418">
        <f t="shared" ref="L6" si="3">SUM(L7:M14)</f>
        <v>1293.557</v>
      </c>
      <c r="M6" s="419"/>
      <c r="N6" s="418">
        <f t="shared" ref="N6" si="4">SUM(N7:O14)</f>
        <v>1231.4960000000001</v>
      </c>
      <c r="O6" s="419"/>
      <c r="P6" s="36">
        <f>(N6/H6-1)*100</f>
        <v>16.503979974305683</v>
      </c>
      <c r="Q6" s="36">
        <f>(N6/J6-1)*100</f>
        <v>16.503979974305683</v>
      </c>
      <c r="R6" s="8"/>
      <c r="S6" s="9"/>
    </row>
    <row r="7" spans="1:19" ht="15.75" x14ac:dyDescent="0.25">
      <c r="A7" s="10"/>
      <c r="B7" s="11" t="s">
        <v>26</v>
      </c>
      <c r="C7" s="138">
        <f>'نفقات فعلية 2009'!C26</f>
        <v>337.77</v>
      </c>
      <c r="D7" s="321">
        <f>'معدل 2010'!C26</f>
        <v>752</v>
      </c>
      <c r="E7" s="322"/>
      <c r="F7" s="321">
        <f>'نفقات فعلية 2010'!C26</f>
        <v>393.85300000000001</v>
      </c>
      <c r="G7" s="322"/>
      <c r="H7" s="319">
        <f>'مصدق 2011'!C26</f>
        <v>840.6</v>
      </c>
      <c r="I7" s="320"/>
      <c r="J7" s="319">
        <f>'منقح 2011'!C26</f>
        <v>840.6</v>
      </c>
      <c r="K7" s="320"/>
      <c r="L7" s="309">
        <f>'مقترح 2012'!C26</f>
        <v>1056.2570000000001</v>
      </c>
      <c r="M7" s="310"/>
      <c r="N7" s="309">
        <f>متفق2012!C26</f>
        <v>1015.054</v>
      </c>
      <c r="O7" s="310"/>
      <c r="P7" s="36">
        <f t="shared" ref="P7:P16" si="5">(N7/H7-1)*100</f>
        <v>20.753509398049008</v>
      </c>
      <c r="Q7" s="36">
        <f t="shared" ref="Q7:Q16" si="6">(N7/J7-1)*100</f>
        <v>20.753509398049008</v>
      </c>
      <c r="R7" s="8"/>
      <c r="S7" s="358"/>
    </row>
    <row r="8" spans="1:19" ht="15.75" x14ac:dyDescent="0.25">
      <c r="A8" s="12"/>
      <c r="B8" s="11" t="s">
        <v>27</v>
      </c>
      <c r="C8" s="138">
        <f>'نفقات فعلية 2009'!D26</f>
        <v>112.19499999999999</v>
      </c>
      <c r="D8" s="321">
        <f>'معدل 2010'!D26</f>
        <v>247.084</v>
      </c>
      <c r="E8" s="322"/>
      <c r="F8" s="321">
        <f>'نفقات فعلية 2010'!D26</f>
        <v>209.17</v>
      </c>
      <c r="G8" s="322"/>
      <c r="H8" s="319">
        <f>'مصدق 2011'!D26</f>
        <v>198.94200000000001</v>
      </c>
      <c r="I8" s="320"/>
      <c r="J8" s="319">
        <f>'منقح 2011'!D26</f>
        <v>198.94200000000001</v>
      </c>
      <c r="K8" s="320"/>
      <c r="L8" s="309">
        <f>'مقترح 2012'!D26</f>
        <v>207.3</v>
      </c>
      <c r="M8" s="310"/>
      <c r="N8" s="309">
        <f>متفق2012!D26</f>
        <v>198.94200000000001</v>
      </c>
      <c r="O8" s="310"/>
      <c r="P8" s="36">
        <f t="shared" si="5"/>
        <v>0</v>
      </c>
      <c r="Q8" s="36">
        <f t="shared" si="6"/>
        <v>0</v>
      </c>
      <c r="R8" s="8"/>
      <c r="S8" s="358"/>
    </row>
    <row r="9" spans="1:19" ht="15.75" x14ac:dyDescent="0.25">
      <c r="A9" s="12"/>
      <c r="B9" s="11" t="s">
        <v>28</v>
      </c>
      <c r="C9" s="138">
        <f>'نفقات فعلية 2009'!E26</f>
        <v>0</v>
      </c>
      <c r="D9" s="321">
        <f>'معدل 2010'!E26</f>
        <v>0</v>
      </c>
      <c r="E9" s="322"/>
      <c r="F9" s="321">
        <f>'نفقات فعلية 2010'!E26</f>
        <v>0</v>
      </c>
      <c r="G9" s="322"/>
      <c r="H9" s="319">
        <f>'مصدق 2011'!E26</f>
        <v>0</v>
      </c>
      <c r="I9" s="320"/>
      <c r="J9" s="319">
        <f>'منقح 2011'!E26</f>
        <v>0</v>
      </c>
      <c r="K9" s="320"/>
      <c r="L9" s="309">
        <f>'مقترح 2012'!E26</f>
        <v>0</v>
      </c>
      <c r="M9" s="310"/>
      <c r="N9" s="309">
        <f>متفق2012!E26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8">
        <f>'نفقات فعلية 2009'!F26</f>
        <v>0</v>
      </c>
      <c r="D10" s="321">
        <f>'معدل 2010'!F26</f>
        <v>0</v>
      </c>
      <c r="E10" s="322"/>
      <c r="F10" s="321">
        <f>'نفقات فعلية 2010'!F26</f>
        <v>0</v>
      </c>
      <c r="G10" s="322"/>
      <c r="H10" s="319">
        <f>'مصدق 2011'!F26</f>
        <v>0</v>
      </c>
      <c r="I10" s="320"/>
      <c r="J10" s="319">
        <f>'منقح 2011'!F26</f>
        <v>0</v>
      </c>
      <c r="K10" s="320"/>
      <c r="L10" s="309">
        <f>'مقترح 2012'!F26</f>
        <v>0</v>
      </c>
      <c r="M10" s="310"/>
      <c r="N10" s="309">
        <f>متفق2012!F26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8">
        <f>'نفقات فعلية 2009'!G26</f>
        <v>0</v>
      </c>
      <c r="D11" s="321">
        <f>'معدل 2010'!G26</f>
        <v>0</v>
      </c>
      <c r="E11" s="322"/>
      <c r="F11" s="321">
        <f>'نفقات فعلية 2010'!G26</f>
        <v>0</v>
      </c>
      <c r="G11" s="322"/>
      <c r="H11" s="319">
        <f>'مصدق 2011'!G26</f>
        <v>0</v>
      </c>
      <c r="I11" s="320"/>
      <c r="J11" s="319">
        <f>'منقح 2011'!G26</f>
        <v>0</v>
      </c>
      <c r="K11" s="320"/>
      <c r="L11" s="309">
        <f>'مقترح 2012'!G26</f>
        <v>0</v>
      </c>
      <c r="M11" s="310"/>
      <c r="N11" s="309">
        <f>متفق2012!G26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8">
        <f>'نفقات فعلية 2009'!H26</f>
        <v>0</v>
      </c>
      <c r="D12" s="321">
        <f>'معدل 2010'!H26</f>
        <v>0</v>
      </c>
      <c r="E12" s="322"/>
      <c r="F12" s="321">
        <f>'نفقات فعلية 2010'!H26</f>
        <v>0</v>
      </c>
      <c r="G12" s="322"/>
      <c r="H12" s="319">
        <f>'مصدق 2011'!H26</f>
        <v>0</v>
      </c>
      <c r="I12" s="320"/>
      <c r="J12" s="319">
        <f>'منقح 2011'!H26</f>
        <v>0</v>
      </c>
      <c r="K12" s="320"/>
      <c r="L12" s="309">
        <f>'مقترح 2012'!H26</f>
        <v>0</v>
      </c>
      <c r="M12" s="310"/>
      <c r="N12" s="309">
        <f>متفق2012!H26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38">
        <f>'نفقات فعلية 2009'!I26</f>
        <v>2.9</v>
      </c>
      <c r="D13" s="321">
        <f>'معدل 2010'!I26</f>
        <v>10.5</v>
      </c>
      <c r="E13" s="322"/>
      <c r="F13" s="321">
        <f>'نفقات فعلية 2010'!I26</f>
        <v>10.125</v>
      </c>
      <c r="G13" s="322"/>
      <c r="H13" s="319">
        <f>'مصدق 2011'!I26</f>
        <v>5</v>
      </c>
      <c r="I13" s="320"/>
      <c r="J13" s="319">
        <f>'منقح 2011'!I26</f>
        <v>5</v>
      </c>
      <c r="K13" s="320"/>
      <c r="L13" s="309">
        <f>'مقترح 2012'!I26</f>
        <v>10</v>
      </c>
      <c r="M13" s="310"/>
      <c r="N13" s="309">
        <f>متفق2012!I26</f>
        <v>5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38">
        <f>'نفقات فعلية 2009'!J26</f>
        <v>21.440999999999999</v>
      </c>
      <c r="D14" s="321">
        <f>'معدل 2010'!J26</f>
        <v>300</v>
      </c>
      <c r="E14" s="322"/>
      <c r="F14" s="321">
        <f>'نفقات فعلية 2010'!J26</f>
        <v>189.59100000000001</v>
      </c>
      <c r="G14" s="322"/>
      <c r="H14" s="319">
        <f>'مصدق 2011'!J26</f>
        <v>12.5</v>
      </c>
      <c r="I14" s="320"/>
      <c r="J14" s="319">
        <f>'منقح 2011'!J26</f>
        <v>12.5</v>
      </c>
      <c r="K14" s="320"/>
      <c r="L14" s="309">
        <f>'مقترح 2012'!J26</f>
        <v>20</v>
      </c>
      <c r="M14" s="310"/>
      <c r="N14" s="309">
        <f>متفق2012!J26</f>
        <v>12.5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7">
        <f>'نفقات فعلية 2009'!N26</f>
        <v>0</v>
      </c>
      <c r="D15" s="323">
        <f>'معدل 2010'!N26</f>
        <v>0</v>
      </c>
      <c r="E15" s="324"/>
      <c r="F15" s="323">
        <f>'نفقات فعلية 2010'!N26</f>
        <v>0</v>
      </c>
      <c r="G15" s="324"/>
      <c r="H15" s="333">
        <f>'مصدق 2011'!N26</f>
        <v>0</v>
      </c>
      <c r="I15" s="334"/>
      <c r="J15" s="333">
        <f>'منقح 2011'!N26</f>
        <v>0</v>
      </c>
      <c r="K15" s="334"/>
      <c r="L15" s="325">
        <f>'مقترح 2012'!N26</f>
        <v>0</v>
      </c>
      <c r="M15" s="326"/>
      <c r="N15" s="325">
        <f>متفق2012!N26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474.30599999999993</v>
      </c>
      <c r="D16" s="416">
        <f>D6+D15</f>
        <v>1309.5840000000001</v>
      </c>
      <c r="E16" s="417"/>
      <c r="F16" s="416">
        <f t="shared" ref="F16" si="7">F6+F15</f>
        <v>802.73900000000003</v>
      </c>
      <c r="G16" s="417"/>
      <c r="H16" s="416">
        <f t="shared" ref="H16" si="8">H6+H15</f>
        <v>1057.0419999999999</v>
      </c>
      <c r="I16" s="417"/>
      <c r="J16" s="416">
        <f t="shared" ref="J16" si="9">J6+J15</f>
        <v>1057.0419999999999</v>
      </c>
      <c r="K16" s="417"/>
      <c r="L16" s="418">
        <f t="shared" ref="L16" si="10">L6+L15</f>
        <v>1293.557</v>
      </c>
      <c r="M16" s="419"/>
      <c r="N16" s="418">
        <f t="shared" ref="N16" si="11">N6+N15</f>
        <v>1231.4960000000001</v>
      </c>
      <c r="O16" s="419"/>
      <c r="P16" s="36">
        <f t="shared" si="5"/>
        <v>16.503979974305683</v>
      </c>
      <c r="Q16" s="36">
        <f t="shared" si="6"/>
        <v>16.503979974305683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3"/>
      <c r="N18" s="133"/>
      <c r="O18" s="133"/>
      <c r="P18" s="133"/>
      <c r="Q18" s="361"/>
      <c r="R18" s="133"/>
      <c r="S18" s="133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3"/>
      <c r="N19" s="133"/>
      <c r="O19" s="133"/>
      <c r="P19" s="133"/>
      <c r="Q19" s="361"/>
      <c r="R19" s="133"/>
      <c r="S19" s="133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34" t="s">
        <v>48</v>
      </c>
      <c r="M20" s="133"/>
      <c r="N20" s="27"/>
      <c r="O20" s="27"/>
      <c r="P20" s="27"/>
      <c r="Q20" s="26"/>
      <c r="R20" s="133"/>
      <c r="S20" s="133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2009'!C26</f>
        <v>1.835</v>
      </c>
      <c r="E21" s="318"/>
      <c r="F21" s="309">
        <f>ايرادفعلي2010!C26</f>
        <v>3.552</v>
      </c>
      <c r="G21" s="310"/>
      <c r="H21" s="309">
        <f>مخطط2011!C26</f>
        <v>10</v>
      </c>
      <c r="I21" s="310"/>
      <c r="J21" s="315">
        <f>مخطط2012!C26</f>
        <v>5</v>
      </c>
      <c r="K21" s="316"/>
      <c r="L21" s="37">
        <f>(J21/H21-1)*100</f>
        <v>-50</v>
      </c>
      <c r="M21" s="133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2009'!D26</f>
        <v>0</v>
      </c>
      <c r="E22" s="318"/>
      <c r="F22" s="309">
        <f>ايرادفعلي2010!D26</f>
        <v>0</v>
      </c>
      <c r="G22" s="310"/>
      <c r="H22" s="309">
        <f>مخطط2011!D26</f>
        <v>0</v>
      </c>
      <c r="I22" s="310"/>
      <c r="J22" s="315">
        <f>مخطط2012!D26</f>
        <v>0</v>
      </c>
      <c r="K22" s="316"/>
      <c r="L22" s="37" t="e">
        <f t="shared" ref="L22:L26" si="12">(J22/H22-1)*100</f>
        <v>#DIV/0!</v>
      </c>
      <c r="M22" s="133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2009'!E26</f>
        <v>0</v>
      </c>
      <c r="E23" s="318"/>
      <c r="F23" s="309">
        <f>ايرادفعلي2010!E26</f>
        <v>0</v>
      </c>
      <c r="G23" s="310"/>
      <c r="H23" s="309">
        <f>مخطط2011!E26</f>
        <v>0</v>
      </c>
      <c r="I23" s="310"/>
      <c r="J23" s="315">
        <f>مخطط2012!E26</f>
        <v>0</v>
      </c>
      <c r="K23" s="316"/>
      <c r="L23" s="37" t="e">
        <f t="shared" si="12"/>
        <v>#DIV/0!</v>
      </c>
      <c r="M23" s="133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2009'!F26</f>
        <v>5.6349999999999998</v>
      </c>
      <c r="E24" s="318"/>
      <c r="F24" s="309">
        <f>ايرادفعلي2010!F26</f>
        <v>0</v>
      </c>
      <c r="G24" s="310"/>
      <c r="H24" s="309">
        <f>مخطط2011!F26</f>
        <v>0</v>
      </c>
      <c r="I24" s="310"/>
      <c r="J24" s="315">
        <f>مخطط2012!F26</f>
        <v>0</v>
      </c>
      <c r="K24" s="316"/>
      <c r="L24" s="37" t="e">
        <f t="shared" si="12"/>
        <v>#DIV/0!</v>
      </c>
      <c r="M24" s="133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2009'!G26</f>
        <v>0</v>
      </c>
      <c r="E25" s="318"/>
      <c r="F25" s="309">
        <f>ايرادفعلي2010!G26</f>
        <v>0</v>
      </c>
      <c r="G25" s="310"/>
      <c r="H25" s="309">
        <f>مخطط2011!G26</f>
        <v>0</v>
      </c>
      <c r="I25" s="310"/>
      <c r="J25" s="315">
        <f>مخطط2012!G26</f>
        <v>0</v>
      </c>
      <c r="K25" s="316"/>
      <c r="L25" s="37" t="e">
        <f t="shared" si="12"/>
        <v>#DIV/0!</v>
      </c>
      <c r="M25" s="133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7.47</v>
      </c>
      <c r="E26" s="393"/>
      <c r="F26" s="392">
        <f t="shared" ref="F26" si="13">SUM(F21:G25)</f>
        <v>3.552</v>
      </c>
      <c r="G26" s="393"/>
      <c r="H26" s="392">
        <f t="shared" ref="H26" si="14">SUM(H21:I25)</f>
        <v>10</v>
      </c>
      <c r="I26" s="393"/>
      <c r="J26" s="392">
        <f t="shared" ref="J26" si="15">SUM(J21:K25)</f>
        <v>5</v>
      </c>
      <c r="K26" s="393"/>
      <c r="L26" s="37">
        <f t="shared" si="12"/>
        <v>-50</v>
      </c>
      <c r="M26" s="133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1</v>
      </c>
      <c r="E29" s="171">
        <v>0</v>
      </c>
      <c r="F29" s="171">
        <v>1</v>
      </c>
      <c r="G29" s="171">
        <v>1</v>
      </c>
      <c r="H29" s="171">
        <v>1</v>
      </c>
      <c r="I29" s="171">
        <v>1</v>
      </c>
      <c r="J29" s="171">
        <v>3</v>
      </c>
      <c r="K29" s="171">
        <v>3</v>
      </c>
      <c r="L29" s="171">
        <v>9</v>
      </c>
      <c r="M29" s="174">
        <v>5</v>
      </c>
      <c r="N29" s="174">
        <v>3</v>
      </c>
      <c r="O29" s="171">
        <v>1</v>
      </c>
      <c r="P29" s="172">
        <f>SUM(D29:O29)</f>
        <v>29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0</v>
      </c>
      <c r="F32" s="175">
        <v>1</v>
      </c>
      <c r="G32" s="175">
        <v>1</v>
      </c>
      <c r="H32" s="175">
        <v>1</v>
      </c>
      <c r="I32" s="175">
        <v>1</v>
      </c>
      <c r="J32" s="175">
        <v>3</v>
      </c>
      <c r="K32" s="175">
        <v>3</v>
      </c>
      <c r="L32" s="175">
        <v>10</v>
      </c>
      <c r="M32" s="176">
        <v>5</v>
      </c>
      <c r="N32" s="176">
        <v>3</v>
      </c>
      <c r="O32" s="175">
        <v>1</v>
      </c>
      <c r="P32" s="172">
        <f>SUM(D32:O32)</f>
        <v>30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رقم(1)2012'!C25</f>
        <v>1</v>
      </c>
      <c r="E35" s="192">
        <f>'جدول رقم(1)2012'!D25</f>
        <v>0</v>
      </c>
      <c r="F35" s="192">
        <f>'جدول رقم(1)2012'!E25</f>
        <v>1</v>
      </c>
      <c r="G35" s="192">
        <f>'جدول رقم(1)2012'!F25</f>
        <v>1</v>
      </c>
      <c r="H35" s="192">
        <f>'جدول رقم(1)2012'!G25</f>
        <v>3</v>
      </c>
      <c r="I35" s="192">
        <f>'جدول رقم(1)2012'!H25</f>
        <v>1</v>
      </c>
      <c r="J35" s="192">
        <f>'جدول رقم(1)2012'!I25</f>
        <v>3</v>
      </c>
      <c r="K35" s="192">
        <f>'جدول رقم(1)2012'!J25</f>
        <v>8</v>
      </c>
      <c r="L35" s="192">
        <f>'جدول رقم(1)2012'!K25</f>
        <v>0</v>
      </c>
      <c r="M35" s="192">
        <f>'جدول رقم(1)2012'!L25</f>
        <v>8</v>
      </c>
      <c r="N35" s="192">
        <f>'جدول رقم(1)2012'!M25</f>
        <v>3</v>
      </c>
      <c r="O35" s="192">
        <f>'جدول رقم(1)2012'!N25</f>
        <v>1</v>
      </c>
      <c r="P35" s="193">
        <f>SUM(D35:O35)</f>
        <v>30</v>
      </c>
      <c r="Q35" s="32">
        <v>39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5" zoomScale="60" zoomScaleNormal="100" workbookViewId="0">
      <selection activeCell="N22" sqref="N22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7.875" customWidth="1"/>
    <col min="13" max="13" width="4.875" customWidth="1"/>
    <col min="14" max="14" width="7.375" customWidth="1"/>
    <col min="15" max="15" width="5.375" customWidth="1"/>
    <col min="16" max="16" width="8.875" customWidth="1"/>
    <col min="17" max="17" width="8.375" customWidth="1"/>
  </cols>
  <sheetData>
    <row r="1" spans="1:19" ht="20.25" x14ac:dyDescent="0.3">
      <c r="A1" s="348" t="s">
        <v>212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35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3"/>
      <c r="S3" s="133"/>
    </row>
    <row r="4" spans="1:19" ht="15.75" x14ac:dyDescent="0.25">
      <c r="A4" s="409"/>
      <c r="B4" s="409"/>
      <c r="C4" s="136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3"/>
      <c r="S4" s="133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3"/>
      <c r="S5" s="133"/>
    </row>
    <row r="6" spans="1:19" ht="15.75" x14ac:dyDescent="0.25">
      <c r="A6" s="6" t="s">
        <v>24</v>
      </c>
      <c r="B6" s="7" t="s">
        <v>25</v>
      </c>
      <c r="C6" s="38">
        <f>SUM(C7:C14)</f>
        <v>22242.121999999999</v>
      </c>
      <c r="D6" s="416">
        <f>SUM(D7:E14)</f>
        <v>65994.384999999995</v>
      </c>
      <c r="E6" s="417"/>
      <c r="F6" s="416">
        <f t="shared" ref="F6" si="0">SUM(F7:G14)</f>
        <v>30589.052999999996</v>
      </c>
      <c r="G6" s="417"/>
      <c r="H6" s="416">
        <f t="shared" ref="H6" si="1">SUM(H7:I14)</f>
        <v>69993.187999999995</v>
      </c>
      <c r="I6" s="417"/>
      <c r="J6" s="416">
        <f t="shared" ref="J6" si="2">SUM(J7:K14)</f>
        <v>67993.187999999995</v>
      </c>
      <c r="K6" s="417"/>
      <c r="L6" s="418">
        <f t="shared" ref="L6" si="3">SUM(L7:M14)</f>
        <v>72405.016000000003</v>
      </c>
      <c r="M6" s="419"/>
      <c r="N6" s="418">
        <f t="shared" ref="N6" si="4">SUM(N7:O14)</f>
        <v>62800.233</v>
      </c>
      <c r="O6" s="419"/>
      <c r="P6" s="36">
        <f>(N6/H6-1)*100</f>
        <v>-10.276650064860593</v>
      </c>
      <c r="Q6" s="36">
        <f>(N6/J6-1)*100</f>
        <v>-7.6374636235618132</v>
      </c>
      <c r="R6" s="8"/>
      <c r="S6" s="9"/>
    </row>
    <row r="7" spans="1:19" ht="15.75" x14ac:dyDescent="0.25">
      <c r="A7" s="10"/>
      <c r="B7" s="11" t="s">
        <v>26</v>
      </c>
      <c r="C7" s="138">
        <f>'نفقات فعلية 2009'!C27</f>
        <v>20697.392</v>
      </c>
      <c r="D7" s="321">
        <f>'معدل 2010'!C27</f>
        <v>53434.04</v>
      </c>
      <c r="E7" s="322"/>
      <c r="F7" s="321">
        <f>'نفقات فعلية 2010'!C27</f>
        <v>25712.776999999998</v>
      </c>
      <c r="G7" s="322"/>
      <c r="H7" s="319">
        <f>'مصدق 2011'!C27</f>
        <v>53016.803999999996</v>
      </c>
      <c r="I7" s="320"/>
      <c r="J7" s="319">
        <f>'منقح 2011'!C27</f>
        <v>53016.803999999996</v>
      </c>
      <c r="K7" s="320"/>
      <c r="L7" s="309">
        <f>'مقترح 2012'!C27</f>
        <v>53023.849000000002</v>
      </c>
      <c r="M7" s="310"/>
      <c r="N7" s="309">
        <f>متفق2012!C27</f>
        <v>53023.849000000002</v>
      </c>
      <c r="O7" s="310"/>
      <c r="P7" s="36">
        <f t="shared" ref="P7:P16" si="5">(N7/H7-1)*100</f>
        <v>1.3288239706055194E-2</v>
      </c>
      <c r="Q7" s="36">
        <f t="shared" ref="Q7:Q16" si="6">(N7/J7-1)*100</f>
        <v>1.3288239706055194E-2</v>
      </c>
      <c r="R7" s="8"/>
      <c r="S7" s="358"/>
    </row>
    <row r="8" spans="1:19" ht="15.75" x14ac:dyDescent="0.25">
      <c r="A8" s="12"/>
      <c r="B8" s="11" t="s">
        <v>27</v>
      </c>
      <c r="C8" s="138">
        <f>'نفقات فعلية 2009'!D27</f>
        <v>592.673</v>
      </c>
      <c r="D8" s="321">
        <f>'معدل 2010'!D27</f>
        <v>4968.7250000000004</v>
      </c>
      <c r="E8" s="322"/>
      <c r="F8" s="321">
        <f>'نفقات فعلية 2010'!D27</f>
        <v>1358.248</v>
      </c>
      <c r="G8" s="322"/>
      <c r="H8" s="319">
        <f>'مصدق 2011'!D27</f>
        <v>7648.4030000000002</v>
      </c>
      <c r="I8" s="320"/>
      <c r="J8" s="319">
        <f>'منقح 2011'!D27</f>
        <v>6648.4030000000002</v>
      </c>
      <c r="K8" s="320"/>
      <c r="L8" s="309">
        <f>'مقترح 2012'!D27</f>
        <v>7832.73</v>
      </c>
      <c r="M8" s="310"/>
      <c r="N8" s="309">
        <f>متفق2012!D27</f>
        <v>6448.4030000000002</v>
      </c>
      <c r="O8" s="310"/>
      <c r="P8" s="36">
        <f t="shared" si="5"/>
        <v>-15.689549831513849</v>
      </c>
      <c r="Q8" s="36">
        <f t="shared" si="6"/>
        <v>-3.008241227254127</v>
      </c>
      <c r="R8" s="8"/>
      <c r="S8" s="358"/>
    </row>
    <row r="9" spans="1:19" ht="15.75" x14ac:dyDescent="0.25">
      <c r="A9" s="12"/>
      <c r="B9" s="11" t="s">
        <v>28</v>
      </c>
      <c r="C9" s="138">
        <f>'نفقات فعلية 2009'!E27</f>
        <v>0</v>
      </c>
      <c r="D9" s="321">
        <f>'معدل 2010'!E27</f>
        <v>0</v>
      </c>
      <c r="E9" s="322"/>
      <c r="F9" s="321">
        <f>'نفقات فعلية 2010'!E27</f>
        <v>0</v>
      </c>
      <c r="G9" s="322"/>
      <c r="H9" s="319">
        <f>'مصدق 2011'!E27</f>
        <v>0</v>
      </c>
      <c r="I9" s="320"/>
      <c r="J9" s="319">
        <f>'منقح 2011'!E27</f>
        <v>0</v>
      </c>
      <c r="K9" s="320"/>
      <c r="L9" s="309">
        <f>'مقترح 2012'!E27</f>
        <v>0</v>
      </c>
      <c r="M9" s="310"/>
      <c r="N9" s="309">
        <f>متفق2012!E27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8">
        <f>'نفقات فعلية 2009'!F27</f>
        <v>0</v>
      </c>
      <c r="D10" s="321">
        <f>'معدل 2010'!F27</f>
        <v>0</v>
      </c>
      <c r="E10" s="322"/>
      <c r="F10" s="321">
        <f>'نفقات فعلية 2010'!F27</f>
        <v>0</v>
      </c>
      <c r="G10" s="322"/>
      <c r="H10" s="319">
        <f>'مصدق 2011'!F27</f>
        <v>0</v>
      </c>
      <c r="I10" s="320"/>
      <c r="J10" s="319">
        <f>'منقح 2011'!F27</f>
        <v>0</v>
      </c>
      <c r="K10" s="320"/>
      <c r="L10" s="309">
        <f>'مقترح 2012'!F27</f>
        <v>0</v>
      </c>
      <c r="M10" s="310"/>
      <c r="N10" s="309">
        <f>متفق2012!F27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8">
        <f>'نفقات فعلية 2009'!G27</f>
        <v>0</v>
      </c>
      <c r="D11" s="321">
        <f>'معدل 2010'!G27</f>
        <v>0</v>
      </c>
      <c r="E11" s="322"/>
      <c r="F11" s="321">
        <f>'نفقات فعلية 2010'!G27</f>
        <v>0</v>
      </c>
      <c r="G11" s="322"/>
      <c r="H11" s="319">
        <f>'مصدق 2011'!G27</f>
        <v>0</v>
      </c>
      <c r="I11" s="320"/>
      <c r="J11" s="319">
        <f>'منقح 2011'!G27</f>
        <v>0</v>
      </c>
      <c r="K11" s="320"/>
      <c r="L11" s="309">
        <f>'مقترح 2012'!G27</f>
        <v>0</v>
      </c>
      <c r="M11" s="310"/>
      <c r="N11" s="309">
        <f>متفق2012!G27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8">
        <f>'نفقات فعلية 2009'!H27</f>
        <v>0</v>
      </c>
      <c r="D12" s="321">
        <f>'معدل 2010'!H27</f>
        <v>0</v>
      </c>
      <c r="E12" s="322"/>
      <c r="F12" s="321">
        <f>'نفقات فعلية 2010'!H27</f>
        <v>0</v>
      </c>
      <c r="G12" s="322"/>
      <c r="H12" s="319">
        <f>'مصدق 2011'!H27</f>
        <v>0</v>
      </c>
      <c r="I12" s="320"/>
      <c r="J12" s="319">
        <f>'منقح 2011'!H27</f>
        <v>0</v>
      </c>
      <c r="K12" s="320"/>
      <c r="L12" s="309">
        <f>'مقترح 2012'!H27</f>
        <v>0</v>
      </c>
      <c r="M12" s="310"/>
      <c r="N12" s="309">
        <f>متفق2012!H27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38">
        <f>'نفقات فعلية 2009'!I27</f>
        <v>924.58</v>
      </c>
      <c r="D13" s="321">
        <f>'معدل 2010'!I27</f>
        <v>6452.45</v>
      </c>
      <c r="E13" s="322"/>
      <c r="F13" s="321">
        <f>'نفقات فعلية 2010'!I27</f>
        <v>2726.7460000000001</v>
      </c>
      <c r="G13" s="322"/>
      <c r="H13" s="319">
        <f>'مصدق 2011'!I27</f>
        <v>3497.85</v>
      </c>
      <c r="I13" s="320"/>
      <c r="J13" s="319">
        <f>'منقح 2011'!I27</f>
        <v>2497.85</v>
      </c>
      <c r="K13" s="320"/>
      <c r="L13" s="309">
        <f>'مقترح 2012'!I27</f>
        <v>5577.8</v>
      </c>
      <c r="M13" s="310"/>
      <c r="N13" s="309">
        <f>متفق2012!I27</f>
        <v>2497.85</v>
      </c>
      <c r="O13" s="310"/>
      <c r="P13" s="36">
        <f t="shared" si="5"/>
        <v>-28.588990379804734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38">
        <f>'نفقات فعلية 2009'!J27</f>
        <v>27.477</v>
      </c>
      <c r="D14" s="321">
        <f>'معدل 2010'!J27</f>
        <v>1139.17</v>
      </c>
      <c r="E14" s="322"/>
      <c r="F14" s="321">
        <f>'نفقات فعلية 2010'!J27</f>
        <v>791.28200000000004</v>
      </c>
      <c r="G14" s="322"/>
      <c r="H14" s="319">
        <f>'مصدق 2011'!J27</f>
        <v>5830.1310000000003</v>
      </c>
      <c r="I14" s="320"/>
      <c r="J14" s="319">
        <f>'منقح 2011'!J27</f>
        <v>5830.1310000000003</v>
      </c>
      <c r="K14" s="320"/>
      <c r="L14" s="309">
        <f>'مقترح 2012'!J27</f>
        <v>5970.6369999999997</v>
      </c>
      <c r="M14" s="310"/>
      <c r="N14" s="309">
        <f>متفق2012!J27</f>
        <v>830.13099999999997</v>
      </c>
      <c r="O14" s="310"/>
      <c r="P14" s="36">
        <f t="shared" si="5"/>
        <v>-85.761366254034428</v>
      </c>
      <c r="Q14" s="36">
        <f t="shared" si="6"/>
        <v>-85.761366254034428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7">
        <f>'نفقات فعلية 2009'!N27</f>
        <v>0</v>
      </c>
      <c r="D15" s="323">
        <f>'معدل 2010'!N27</f>
        <v>0</v>
      </c>
      <c r="E15" s="324"/>
      <c r="F15" s="323">
        <f>'نفقات فعلية 2010'!N27</f>
        <v>0</v>
      </c>
      <c r="G15" s="324"/>
      <c r="H15" s="333">
        <f>'مصدق 2011'!N27</f>
        <v>0</v>
      </c>
      <c r="I15" s="334"/>
      <c r="J15" s="333">
        <f>'منقح 2011'!N27</f>
        <v>0</v>
      </c>
      <c r="K15" s="334"/>
      <c r="L15" s="325">
        <f>'مقترح 2012'!N27</f>
        <v>0</v>
      </c>
      <c r="M15" s="326"/>
      <c r="N15" s="325">
        <f>متفق2012!N27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22242.121999999999</v>
      </c>
      <c r="D16" s="416">
        <f>D6+D15</f>
        <v>65994.384999999995</v>
      </c>
      <c r="E16" s="417"/>
      <c r="F16" s="416">
        <f t="shared" ref="F16" si="7">F6+F15</f>
        <v>30589.052999999996</v>
      </c>
      <c r="G16" s="417"/>
      <c r="H16" s="416">
        <f t="shared" ref="H16" si="8">H6+H15</f>
        <v>69993.187999999995</v>
      </c>
      <c r="I16" s="417"/>
      <c r="J16" s="416">
        <f t="shared" ref="J16" si="9">J6+J15</f>
        <v>67993.187999999995</v>
      </c>
      <c r="K16" s="417"/>
      <c r="L16" s="418">
        <f t="shared" ref="L16" si="10">L6+L15</f>
        <v>72405.016000000003</v>
      </c>
      <c r="M16" s="419"/>
      <c r="N16" s="418">
        <f t="shared" ref="N16" si="11">N6+N15</f>
        <v>62800.233</v>
      </c>
      <c r="O16" s="419"/>
      <c r="P16" s="36">
        <f t="shared" si="5"/>
        <v>-10.276650064860593</v>
      </c>
      <c r="Q16" s="36">
        <f t="shared" si="6"/>
        <v>-7.6374636235618132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3"/>
      <c r="N18" s="133"/>
      <c r="O18" s="133"/>
      <c r="P18" s="133"/>
      <c r="Q18" s="361"/>
      <c r="R18" s="133"/>
      <c r="S18" s="133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3"/>
      <c r="N19" s="133"/>
      <c r="O19" s="133"/>
      <c r="P19" s="133"/>
      <c r="Q19" s="361"/>
      <c r="R19" s="133"/>
      <c r="S19" s="133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34" t="s">
        <v>48</v>
      </c>
      <c r="M20" s="133"/>
      <c r="N20" s="27"/>
      <c r="O20" s="27"/>
      <c r="P20" s="27"/>
      <c r="Q20" s="26"/>
      <c r="R20" s="133"/>
      <c r="S20" s="133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2009'!C27</f>
        <v>0</v>
      </c>
      <c r="E21" s="318"/>
      <c r="F21" s="309">
        <f>ايرادفعلي2010!C27</f>
        <v>0</v>
      </c>
      <c r="G21" s="310"/>
      <c r="H21" s="309">
        <f>مخطط2011!C27</f>
        <v>150</v>
      </c>
      <c r="I21" s="310"/>
      <c r="J21" s="315">
        <f>مخطط2012!C27</f>
        <v>150</v>
      </c>
      <c r="K21" s="316"/>
      <c r="L21" s="37">
        <f>(J21/H21-1)*100</f>
        <v>0</v>
      </c>
      <c r="M21" s="133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2009'!D27</f>
        <v>0</v>
      </c>
      <c r="E22" s="318"/>
      <c r="F22" s="309">
        <f>ايرادفعلي2010!D27</f>
        <v>0</v>
      </c>
      <c r="G22" s="310"/>
      <c r="H22" s="309">
        <f>مخطط2011!D27</f>
        <v>0</v>
      </c>
      <c r="I22" s="310"/>
      <c r="J22" s="315">
        <f>مخطط2012!D27</f>
        <v>0</v>
      </c>
      <c r="K22" s="316"/>
      <c r="L22" s="37" t="e">
        <f t="shared" ref="L22:L26" si="12">(J22/H22-1)*100</f>
        <v>#DIV/0!</v>
      </c>
      <c r="M22" s="133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2009'!E27</f>
        <v>0</v>
      </c>
      <c r="E23" s="318"/>
      <c r="F23" s="309">
        <f>ايرادفعلي2010!E27</f>
        <v>0</v>
      </c>
      <c r="G23" s="310"/>
      <c r="H23" s="309">
        <f>مخطط2011!E27</f>
        <v>0</v>
      </c>
      <c r="I23" s="310"/>
      <c r="J23" s="315">
        <f>مخطط2012!E27</f>
        <v>0</v>
      </c>
      <c r="K23" s="316"/>
      <c r="L23" s="37" t="e">
        <f t="shared" si="12"/>
        <v>#DIV/0!</v>
      </c>
      <c r="M23" s="133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2009'!F27</f>
        <v>14.211</v>
      </c>
      <c r="E24" s="318"/>
      <c r="F24" s="309">
        <f>ايرادفعلي2010!F27</f>
        <v>1.7999999999999999E-2</v>
      </c>
      <c r="G24" s="310"/>
      <c r="H24" s="309">
        <f>مخطط2011!F27</f>
        <v>20</v>
      </c>
      <c r="I24" s="310"/>
      <c r="J24" s="315">
        <f>مخطط2012!F27</f>
        <v>3</v>
      </c>
      <c r="K24" s="316"/>
      <c r="L24" s="37">
        <f t="shared" si="12"/>
        <v>-85</v>
      </c>
      <c r="M24" s="133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2009'!G27</f>
        <v>0</v>
      </c>
      <c r="E25" s="318"/>
      <c r="F25" s="309">
        <f>ايرادفعلي2010!G27</f>
        <v>0</v>
      </c>
      <c r="G25" s="310"/>
      <c r="H25" s="309">
        <f>مخطط2011!G27</f>
        <v>0</v>
      </c>
      <c r="I25" s="310"/>
      <c r="J25" s="315">
        <f>مخطط2012!G27</f>
        <v>0</v>
      </c>
      <c r="K25" s="316"/>
      <c r="L25" s="37" t="e">
        <f t="shared" si="12"/>
        <v>#DIV/0!</v>
      </c>
      <c r="M25" s="133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14.211</v>
      </c>
      <c r="E26" s="393"/>
      <c r="F26" s="392">
        <f t="shared" ref="F26" si="13">SUM(F21:G25)</f>
        <v>1.7999999999999999E-2</v>
      </c>
      <c r="G26" s="393"/>
      <c r="H26" s="392">
        <f t="shared" ref="H26" si="14">SUM(H21:I25)</f>
        <v>170</v>
      </c>
      <c r="I26" s="393"/>
      <c r="J26" s="392">
        <f t="shared" ref="J26" si="15">SUM(J21:K25)</f>
        <v>153</v>
      </c>
      <c r="K26" s="393"/>
      <c r="L26" s="37">
        <f t="shared" si="12"/>
        <v>-9.9999999999999982</v>
      </c>
      <c r="M26" s="133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0</v>
      </c>
      <c r="E29" s="171">
        <v>1</v>
      </c>
      <c r="F29" s="171">
        <v>1</v>
      </c>
      <c r="G29" s="171">
        <v>2</v>
      </c>
      <c r="H29" s="171">
        <v>4</v>
      </c>
      <c r="I29" s="171">
        <v>6</v>
      </c>
      <c r="J29" s="171">
        <v>9</v>
      </c>
      <c r="K29" s="171">
        <v>9</v>
      </c>
      <c r="L29" s="171">
        <v>9</v>
      </c>
      <c r="M29" s="174">
        <v>6</v>
      </c>
      <c r="N29" s="174">
        <v>6</v>
      </c>
      <c r="O29" s="171">
        <v>9</v>
      </c>
      <c r="P29" s="172">
        <f>SUM(D29:O29)</f>
        <v>62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0</v>
      </c>
      <c r="E32" s="175">
        <v>1</v>
      </c>
      <c r="F32" s="175">
        <v>2</v>
      </c>
      <c r="G32" s="175">
        <v>1</v>
      </c>
      <c r="H32" s="175">
        <v>4</v>
      </c>
      <c r="I32" s="175">
        <v>6</v>
      </c>
      <c r="J32" s="175">
        <v>9</v>
      </c>
      <c r="K32" s="175">
        <v>9</v>
      </c>
      <c r="L32" s="175">
        <v>10</v>
      </c>
      <c r="M32" s="176">
        <v>12</v>
      </c>
      <c r="N32" s="176">
        <v>3</v>
      </c>
      <c r="O32" s="175">
        <v>5</v>
      </c>
      <c r="P32" s="172">
        <f>SUM(D32:O32)</f>
        <v>62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رقم(1)2012'!C26</f>
        <v>0</v>
      </c>
      <c r="E35" s="192">
        <f>'جدول رقم(1)2012'!D26</f>
        <v>1</v>
      </c>
      <c r="F35" s="192">
        <f>'جدول رقم(1)2012'!E26</f>
        <v>2</v>
      </c>
      <c r="G35" s="192">
        <f>'جدول رقم(1)2012'!F26</f>
        <v>1</v>
      </c>
      <c r="H35" s="192">
        <f>'جدول رقم(1)2012'!G26</f>
        <v>4</v>
      </c>
      <c r="I35" s="192">
        <f>'جدول رقم(1)2012'!H26</f>
        <v>7</v>
      </c>
      <c r="J35" s="192">
        <f>'جدول رقم(1)2012'!I26</f>
        <v>8</v>
      </c>
      <c r="K35" s="192">
        <f>'جدول رقم(1)2012'!J26</f>
        <v>12</v>
      </c>
      <c r="L35" s="192">
        <f>'جدول رقم(1)2012'!K26</f>
        <v>17</v>
      </c>
      <c r="M35" s="192">
        <f>'جدول رقم(1)2012'!L26</f>
        <v>6</v>
      </c>
      <c r="N35" s="192">
        <f>'جدول رقم(1)2012'!M26</f>
        <v>2</v>
      </c>
      <c r="O35" s="192">
        <f>'جدول رقم(1)2012'!N26</f>
        <v>3</v>
      </c>
      <c r="P35" s="193">
        <f>SUM(D35:O35)</f>
        <v>63</v>
      </c>
      <c r="Q35" s="32">
        <v>40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6" orientation="landscape" r:id="rId1"/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10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6.25" customWidth="1"/>
    <col min="12" max="12" width="6.625" customWidth="1"/>
    <col min="13" max="13" width="5.875" customWidth="1"/>
    <col min="14" max="14" width="6.375" customWidth="1"/>
    <col min="15" max="15" width="6.125" customWidth="1"/>
    <col min="16" max="16" width="7.625" customWidth="1"/>
    <col min="17" max="17" width="6.75" customWidth="1"/>
  </cols>
  <sheetData>
    <row r="1" spans="1:19" ht="20.25" x14ac:dyDescent="0.3">
      <c r="A1" s="348" t="s">
        <v>213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35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3"/>
      <c r="S3" s="133"/>
    </row>
    <row r="4" spans="1:19" ht="15.75" x14ac:dyDescent="0.25">
      <c r="A4" s="409"/>
      <c r="B4" s="409"/>
      <c r="C4" s="136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3"/>
      <c r="S4" s="133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3"/>
      <c r="S5" s="133"/>
    </row>
    <row r="6" spans="1:19" ht="15.75" x14ac:dyDescent="0.25">
      <c r="A6" s="6" t="s">
        <v>24</v>
      </c>
      <c r="B6" s="7" t="s">
        <v>25</v>
      </c>
      <c r="C6" s="38">
        <f>SUM(C7:C14)</f>
        <v>113363.008</v>
      </c>
      <c r="D6" s="416">
        <f>SUM(D7:E14)</f>
        <v>144053.00599999999</v>
      </c>
      <c r="E6" s="417"/>
      <c r="F6" s="416">
        <f t="shared" ref="F6" si="0">SUM(F7:G14)</f>
        <v>114706.23300000001</v>
      </c>
      <c r="G6" s="417"/>
      <c r="H6" s="416">
        <f t="shared" ref="H6" si="1">SUM(H7:I14)</f>
        <v>162157.212</v>
      </c>
      <c r="I6" s="417"/>
      <c r="J6" s="416">
        <f t="shared" ref="J6" si="2">SUM(J7:K14)</f>
        <v>161722.17199999999</v>
      </c>
      <c r="K6" s="417"/>
      <c r="L6" s="418">
        <f t="shared" ref="L6" si="3">SUM(L7:M14)</f>
        <v>378252.86800000002</v>
      </c>
      <c r="M6" s="419"/>
      <c r="N6" s="418">
        <f t="shared" ref="N6" si="4">SUM(N7:O14)</f>
        <v>194691.82</v>
      </c>
      <c r="O6" s="419"/>
      <c r="P6" s="36">
        <f>(N6/H6-1)*100</f>
        <v>20.06362072875303</v>
      </c>
      <c r="Q6" s="36">
        <f>(N6/J6-1)*100</f>
        <v>20.386597330636903</v>
      </c>
      <c r="R6" s="8"/>
      <c r="S6" s="9"/>
    </row>
    <row r="7" spans="1:19" ht="15.75" x14ac:dyDescent="0.25">
      <c r="A7" s="10"/>
      <c r="B7" s="11" t="s">
        <v>26</v>
      </c>
      <c r="C7" s="138">
        <f>'نفقات فعلية 2009'!C28</f>
        <v>93968.202000000005</v>
      </c>
      <c r="D7" s="321">
        <f>'معدل 2010'!C28</f>
        <v>112439.693</v>
      </c>
      <c r="E7" s="322"/>
      <c r="F7" s="321">
        <f>'نفقات فعلية 2010'!C28</f>
        <v>91088.731</v>
      </c>
      <c r="G7" s="322"/>
      <c r="H7" s="319">
        <f>'مصدق 2011'!C28</f>
        <v>138306.027</v>
      </c>
      <c r="I7" s="320"/>
      <c r="J7" s="319">
        <f>'منقح 2011'!C28</f>
        <v>135020.98699999999</v>
      </c>
      <c r="K7" s="320"/>
      <c r="L7" s="309">
        <f>'مقترح 2012'!C28</f>
        <v>215480.86799999999</v>
      </c>
      <c r="M7" s="310"/>
      <c r="N7" s="309">
        <f>متفق2012!C28</f>
        <v>170840.63500000001</v>
      </c>
      <c r="O7" s="310"/>
      <c r="P7" s="36">
        <f t="shared" ref="P7:P16" si="5">(N7/H7-1)*100</f>
        <v>23.523637187553661</v>
      </c>
      <c r="Q7" s="36">
        <f t="shared" ref="Q7:Q16" si="6">(N7/J7-1)*100</f>
        <v>26.528948421922017</v>
      </c>
      <c r="R7" s="8"/>
      <c r="S7" s="358"/>
    </row>
    <row r="8" spans="1:19" ht="15.75" x14ac:dyDescent="0.25">
      <c r="A8" s="12"/>
      <c r="B8" s="11" t="s">
        <v>27</v>
      </c>
      <c r="C8" s="138">
        <f>'نفقات فعلية 2009'!D28</f>
        <v>12123.538</v>
      </c>
      <c r="D8" s="321">
        <f>'معدل 2010'!D28</f>
        <v>19947</v>
      </c>
      <c r="E8" s="322"/>
      <c r="F8" s="321">
        <f>'نفقات فعلية 2010'!D28</f>
        <v>12637.13</v>
      </c>
      <c r="G8" s="322"/>
      <c r="H8" s="319">
        <f>'مصدق 2011'!D28</f>
        <v>20057</v>
      </c>
      <c r="I8" s="320"/>
      <c r="J8" s="319">
        <f>'منقح 2011'!D28</f>
        <v>22907</v>
      </c>
      <c r="K8" s="320"/>
      <c r="L8" s="309">
        <f>'مقترح 2012'!D28</f>
        <v>79612</v>
      </c>
      <c r="M8" s="310"/>
      <c r="N8" s="309">
        <f>متفق2012!D28</f>
        <v>20057</v>
      </c>
      <c r="O8" s="310"/>
      <c r="P8" s="36">
        <f t="shared" si="5"/>
        <v>0</v>
      </c>
      <c r="Q8" s="36">
        <f t="shared" si="6"/>
        <v>-12.441611734404335</v>
      </c>
      <c r="R8" s="8"/>
      <c r="S8" s="358"/>
    </row>
    <row r="9" spans="1:19" ht="15.75" x14ac:dyDescent="0.25">
      <c r="A9" s="12"/>
      <c r="B9" s="11" t="s">
        <v>28</v>
      </c>
      <c r="C9" s="138">
        <f>'نفقات فعلية 2009'!E28</f>
        <v>0</v>
      </c>
      <c r="D9" s="321">
        <f>'معدل 2010'!E28</f>
        <v>0</v>
      </c>
      <c r="E9" s="322"/>
      <c r="F9" s="321">
        <f>'نفقات فعلية 2010'!E28</f>
        <v>0</v>
      </c>
      <c r="G9" s="322"/>
      <c r="H9" s="319">
        <f>'مصدق 2011'!E28</f>
        <v>0</v>
      </c>
      <c r="I9" s="320"/>
      <c r="J9" s="319">
        <f>'منقح 2011'!E28</f>
        <v>0</v>
      </c>
      <c r="K9" s="320"/>
      <c r="L9" s="309">
        <f>'مقترح 2012'!E28</f>
        <v>0</v>
      </c>
      <c r="M9" s="310"/>
      <c r="N9" s="309">
        <f>متفق2012!E28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8">
        <f>'نفقات فعلية 2009'!F28</f>
        <v>0</v>
      </c>
      <c r="D10" s="321">
        <f>'معدل 2010'!F28</f>
        <v>0</v>
      </c>
      <c r="E10" s="322"/>
      <c r="F10" s="321">
        <f>'نفقات فعلية 2010'!F28</f>
        <v>0</v>
      </c>
      <c r="G10" s="322"/>
      <c r="H10" s="319">
        <f>'مصدق 2011'!F28</f>
        <v>0</v>
      </c>
      <c r="I10" s="320"/>
      <c r="J10" s="319">
        <f>'منقح 2011'!F28</f>
        <v>0</v>
      </c>
      <c r="K10" s="320"/>
      <c r="L10" s="309">
        <f>'مقترح 2012'!F28</f>
        <v>0</v>
      </c>
      <c r="M10" s="310"/>
      <c r="N10" s="309">
        <f>متفق2012!F28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8">
        <f>'نفقات فعلية 2009'!G28</f>
        <v>0</v>
      </c>
      <c r="D11" s="321">
        <f>'معدل 2010'!G28</f>
        <v>0</v>
      </c>
      <c r="E11" s="322"/>
      <c r="F11" s="321">
        <f>'نفقات فعلية 2010'!G28</f>
        <v>0</v>
      </c>
      <c r="G11" s="322"/>
      <c r="H11" s="319">
        <f>'مصدق 2011'!G28</f>
        <v>0</v>
      </c>
      <c r="I11" s="320"/>
      <c r="J11" s="319">
        <f>'منقح 2011'!G28</f>
        <v>0</v>
      </c>
      <c r="K11" s="320"/>
      <c r="L11" s="309">
        <f>'مقترح 2012'!G28</f>
        <v>0</v>
      </c>
      <c r="M11" s="310"/>
      <c r="N11" s="309">
        <f>متفق2012!G28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8">
        <f>'نفقات فعلية 2009'!H28</f>
        <v>0</v>
      </c>
      <c r="D12" s="321">
        <f>'معدل 2010'!H28</f>
        <v>0</v>
      </c>
      <c r="E12" s="322"/>
      <c r="F12" s="321">
        <f>'نفقات فعلية 2010'!H28</f>
        <v>0</v>
      </c>
      <c r="G12" s="322"/>
      <c r="H12" s="319">
        <f>'مصدق 2011'!H28</f>
        <v>0</v>
      </c>
      <c r="I12" s="320"/>
      <c r="J12" s="319">
        <f>'منقح 2011'!H28</f>
        <v>0</v>
      </c>
      <c r="K12" s="320"/>
      <c r="L12" s="309">
        <f>'مقترح 2012'!H28</f>
        <v>0</v>
      </c>
      <c r="M12" s="310"/>
      <c r="N12" s="309">
        <f>متفق2012!H28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38">
        <f>'نفقات فعلية 2009'!I28</f>
        <v>378.64600000000002</v>
      </c>
      <c r="D13" s="321">
        <f>'معدل 2010'!I28</f>
        <v>66.313000000000002</v>
      </c>
      <c r="E13" s="322"/>
      <c r="F13" s="321">
        <f>'نفقات فعلية 2010'!I28</f>
        <v>18.696999999999999</v>
      </c>
      <c r="G13" s="322"/>
      <c r="H13" s="319">
        <f>'مصدق 2011'!I28</f>
        <v>44.185000000000002</v>
      </c>
      <c r="I13" s="320"/>
      <c r="J13" s="319">
        <f>'منقح 2011'!I28</f>
        <v>44.185000000000002</v>
      </c>
      <c r="K13" s="320"/>
      <c r="L13" s="309">
        <f>'مقترح 2012'!I28</f>
        <v>2810</v>
      </c>
      <c r="M13" s="310"/>
      <c r="N13" s="309">
        <f>متفق2012!I28</f>
        <v>44.185000000000002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38">
        <f>'نفقات فعلية 2009'!J28</f>
        <v>6892.6220000000003</v>
      </c>
      <c r="D14" s="321">
        <f>'معدل 2010'!J28</f>
        <v>11600</v>
      </c>
      <c r="E14" s="322"/>
      <c r="F14" s="321">
        <f>'نفقات فعلية 2010'!J28</f>
        <v>10961.674999999999</v>
      </c>
      <c r="G14" s="322"/>
      <c r="H14" s="319">
        <f>'مصدق 2011'!J28</f>
        <v>3750</v>
      </c>
      <c r="I14" s="320"/>
      <c r="J14" s="319">
        <f>'منقح 2011'!J28</f>
        <v>3750</v>
      </c>
      <c r="K14" s="320"/>
      <c r="L14" s="309">
        <f>'مقترح 2012'!J28</f>
        <v>80350</v>
      </c>
      <c r="M14" s="310"/>
      <c r="N14" s="309">
        <f>متفق2012!J28</f>
        <v>3750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7">
        <f>'نفقات فعلية 2009'!N28</f>
        <v>11486.717000000001</v>
      </c>
      <c r="D15" s="323">
        <f>'معدل 2010'!N28</f>
        <v>54801.142999999996</v>
      </c>
      <c r="E15" s="324"/>
      <c r="F15" s="323">
        <f>'نفقات فعلية 2010'!N28</f>
        <v>17607.805</v>
      </c>
      <c r="G15" s="324"/>
      <c r="H15" s="333">
        <f>'مصدق 2011'!N28</f>
        <v>40150</v>
      </c>
      <c r="I15" s="334"/>
      <c r="J15" s="333">
        <f>'منقح 2011'!N28</f>
        <v>40150</v>
      </c>
      <c r="K15" s="334"/>
      <c r="L15" s="325">
        <f>'مقترح 2012'!N28</f>
        <v>40000</v>
      </c>
      <c r="M15" s="326"/>
      <c r="N15" s="325">
        <f>متفق2012!N28</f>
        <v>28000</v>
      </c>
      <c r="O15" s="326"/>
      <c r="P15" s="36">
        <f t="shared" si="5"/>
        <v>-30.261519302615191</v>
      </c>
      <c r="Q15" s="36">
        <f t="shared" si="6"/>
        <v>-30.261519302615191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124849.72500000001</v>
      </c>
      <c r="D16" s="416">
        <f>D6+D15</f>
        <v>198854.14899999998</v>
      </c>
      <c r="E16" s="417"/>
      <c r="F16" s="416">
        <f t="shared" ref="F16" si="7">F6+F15</f>
        <v>132314.038</v>
      </c>
      <c r="G16" s="417"/>
      <c r="H16" s="416">
        <f t="shared" ref="H16" si="8">H6+H15</f>
        <v>202307.212</v>
      </c>
      <c r="I16" s="417"/>
      <c r="J16" s="416">
        <f t="shared" ref="J16" si="9">J6+J15</f>
        <v>201872.17199999999</v>
      </c>
      <c r="K16" s="417"/>
      <c r="L16" s="418">
        <f t="shared" ref="L16" si="10">L6+L15</f>
        <v>418252.86800000002</v>
      </c>
      <c r="M16" s="419"/>
      <c r="N16" s="418">
        <f t="shared" ref="N16" si="11">N6+N15</f>
        <v>222691.82</v>
      </c>
      <c r="O16" s="419"/>
      <c r="P16" s="36">
        <f t="shared" si="5"/>
        <v>10.076065899222609</v>
      </c>
      <c r="Q16" s="36">
        <f t="shared" si="6"/>
        <v>10.313282803535696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3"/>
      <c r="N18" s="133"/>
      <c r="O18" s="133"/>
      <c r="P18" s="133"/>
      <c r="Q18" s="361"/>
      <c r="R18" s="133"/>
      <c r="S18" s="133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3"/>
      <c r="N19" s="133"/>
      <c r="O19" s="133"/>
      <c r="P19" s="133"/>
      <c r="Q19" s="361"/>
      <c r="R19" s="133"/>
      <c r="S19" s="133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34" t="s">
        <v>48</v>
      </c>
      <c r="M20" s="133"/>
      <c r="N20" s="27"/>
      <c r="O20" s="27"/>
      <c r="P20" s="27"/>
      <c r="Q20" s="26"/>
      <c r="R20" s="133"/>
      <c r="S20" s="133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2009'!C28</f>
        <v>1168.626</v>
      </c>
      <c r="E21" s="318"/>
      <c r="F21" s="309">
        <f>ايرادفعلي2010!C28</f>
        <v>399.84</v>
      </c>
      <c r="G21" s="310"/>
      <c r="H21" s="309">
        <f>مخطط2011!C28</f>
        <v>600</v>
      </c>
      <c r="I21" s="310"/>
      <c r="J21" s="315">
        <f>مخطط2012!C28</f>
        <v>500</v>
      </c>
      <c r="K21" s="316"/>
      <c r="L21" s="37">
        <f>(J21/H21-1)*100</f>
        <v>-16.666666666666664</v>
      </c>
      <c r="M21" s="133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2009'!D28</f>
        <v>0</v>
      </c>
      <c r="E22" s="318"/>
      <c r="F22" s="309">
        <f>ايرادفعلي2010!D28</f>
        <v>0</v>
      </c>
      <c r="G22" s="310"/>
      <c r="H22" s="309">
        <f>مخطط2011!D28</f>
        <v>0</v>
      </c>
      <c r="I22" s="310"/>
      <c r="J22" s="315">
        <f>مخطط2012!D28</f>
        <v>0</v>
      </c>
      <c r="K22" s="316"/>
      <c r="L22" s="37" t="e">
        <f t="shared" ref="L22:L26" si="12">(J22/H22-1)*100</f>
        <v>#DIV/0!</v>
      </c>
      <c r="M22" s="133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2009'!E28</f>
        <v>0</v>
      </c>
      <c r="E23" s="318"/>
      <c r="F23" s="309">
        <f>ايرادفعلي2010!E28</f>
        <v>0</v>
      </c>
      <c r="G23" s="310"/>
      <c r="H23" s="309">
        <f>مخطط2011!E28</f>
        <v>0</v>
      </c>
      <c r="I23" s="310"/>
      <c r="J23" s="315">
        <f>مخطط2012!E28</f>
        <v>0</v>
      </c>
      <c r="K23" s="316"/>
      <c r="L23" s="37" t="e">
        <f t="shared" si="12"/>
        <v>#DIV/0!</v>
      </c>
      <c r="M23" s="133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2009'!F28</f>
        <v>386.53100000000001</v>
      </c>
      <c r="E24" s="318"/>
      <c r="F24" s="309">
        <f>ايرادفعلي2010!F28</f>
        <v>1108.1479999999999</v>
      </c>
      <c r="G24" s="310"/>
      <c r="H24" s="309">
        <f>مخطط2011!F28</f>
        <v>507.5</v>
      </c>
      <c r="I24" s="310"/>
      <c r="J24" s="315">
        <f>مخطط2012!F28</f>
        <v>1020</v>
      </c>
      <c r="K24" s="316"/>
      <c r="L24" s="37">
        <f t="shared" si="12"/>
        <v>100.98522167487687</v>
      </c>
      <c r="M24" s="133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2009'!G28</f>
        <v>0</v>
      </c>
      <c r="E25" s="318"/>
      <c r="F25" s="309">
        <f>ايرادفعلي2010!G28</f>
        <v>0</v>
      </c>
      <c r="G25" s="310"/>
      <c r="H25" s="309">
        <f>مخطط2011!G28</f>
        <v>0</v>
      </c>
      <c r="I25" s="310"/>
      <c r="J25" s="315">
        <f>مخطط2012!G28</f>
        <v>0</v>
      </c>
      <c r="K25" s="316"/>
      <c r="L25" s="37" t="e">
        <f t="shared" si="12"/>
        <v>#DIV/0!</v>
      </c>
      <c r="M25" s="133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1555.1569999999999</v>
      </c>
      <c r="E26" s="393"/>
      <c r="F26" s="392">
        <f t="shared" ref="F26" si="13">SUM(F21:G25)</f>
        <v>1507.9879999999998</v>
      </c>
      <c r="G26" s="393"/>
      <c r="H26" s="392">
        <f t="shared" ref="H26" si="14">SUM(H21:I25)</f>
        <v>1107.5</v>
      </c>
      <c r="I26" s="393"/>
      <c r="J26" s="392">
        <f t="shared" ref="J26" si="15">SUM(J21:K25)</f>
        <v>1520</v>
      </c>
      <c r="K26" s="393"/>
      <c r="L26" s="37">
        <f t="shared" si="12"/>
        <v>37.246049661399553</v>
      </c>
      <c r="M26" s="133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2</v>
      </c>
      <c r="E29" s="171">
        <v>21</v>
      </c>
      <c r="F29" s="171">
        <v>24</v>
      </c>
      <c r="G29" s="171">
        <v>127</v>
      </c>
      <c r="H29" s="171">
        <v>305</v>
      </c>
      <c r="I29" s="171">
        <v>42</v>
      </c>
      <c r="J29" s="171">
        <v>97</v>
      </c>
      <c r="K29" s="171">
        <v>439</v>
      </c>
      <c r="L29" s="171">
        <v>1802</v>
      </c>
      <c r="M29" s="174">
        <v>1174</v>
      </c>
      <c r="N29" s="174">
        <v>572</v>
      </c>
      <c r="O29" s="171">
        <v>1888</v>
      </c>
      <c r="P29" s="172">
        <f>SUM(D29:O29)</f>
        <v>6493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4</v>
      </c>
      <c r="E32" s="187">
        <v>13</v>
      </c>
      <c r="F32" s="187">
        <v>18</v>
      </c>
      <c r="G32" s="187">
        <v>144</v>
      </c>
      <c r="H32" s="187">
        <v>203</v>
      </c>
      <c r="I32" s="187">
        <v>141</v>
      </c>
      <c r="J32" s="187">
        <v>169</v>
      </c>
      <c r="K32" s="187">
        <v>1206</v>
      </c>
      <c r="L32" s="187">
        <v>1791</v>
      </c>
      <c r="M32" s="188">
        <v>909</v>
      </c>
      <c r="N32" s="188">
        <v>1912</v>
      </c>
      <c r="O32" s="187">
        <v>1954</v>
      </c>
      <c r="P32" s="172">
        <f>SUM(D32:O32)</f>
        <v>8464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رقم(1)2012'!C27</f>
        <v>4</v>
      </c>
      <c r="E35" s="192">
        <f>'جدول رقم(1)2012'!D27</f>
        <v>13</v>
      </c>
      <c r="F35" s="192">
        <f>'جدول رقم(1)2012'!E27</f>
        <v>18</v>
      </c>
      <c r="G35" s="192">
        <f>'جدول رقم(1)2012'!F27</f>
        <v>145</v>
      </c>
      <c r="H35" s="192">
        <f>'جدول رقم(1)2012'!G27</f>
        <v>197</v>
      </c>
      <c r="I35" s="192">
        <f>'جدول رقم(1)2012'!H27</f>
        <v>176</v>
      </c>
      <c r="J35" s="192">
        <f>'جدول رقم(1)2012'!I27</f>
        <v>326</v>
      </c>
      <c r="K35" s="192">
        <f>'جدول رقم(1)2012'!J27</f>
        <v>1277</v>
      </c>
      <c r="L35" s="192">
        <f>'جدول رقم(1)2012'!K27</f>
        <v>2319</v>
      </c>
      <c r="M35" s="192">
        <f>'جدول رقم(1)2012'!L27</f>
        <v>1013</v>
      </c>
      <c r="N35" s="192">
        <f>'جدول رقم(1)2012'!M27</f>
        <v>2015</v>
      </c>
      <c r="O35" s="192">
        <f>'جدول رقم(1)2012'!N27</f>
        <v>2004</v>
      </c>
      <c r="P35" s="193">
        <f>SUM(D35:O35)</f>
        <v>9507</v>
      </c>
      <c r="Q35" s="32">
        <v>41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7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35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3"/>
      <c r="S3" s="133"/>
    </row>
    <row r="4" spans="1:19" ht="15.75" x14ac:dyDescent="0.25">
      <c r="A4" s="409"/>
      <c r="B4" s="409"/>
      <c r="C4" s="136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3"/>
      <c r="S4" s="133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3"/>
      <c r="S5" s="133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1486.4369999999999</v>
      </c>
      <c r="E6" s="417"/>
      <c r="F6" s="416">
        <f t="shared" ref="F6" si="0">SUM(F7:G14)</f>
        <v>1283.076</v>
      </c>
      <c r="G6" s="417"/>
      <c r="H6" s="416">
        <f t="shared" ref="H6" si="1">SUM(H7:I14)</f>
        <v>2603.2150000000001</v>
      </c>
      <c r="I6" s="417"/>
      <c r="J6" s="416">
        <f t="shared" ref="J6" si="2">SUM(J7:K14)</f>
        <v>3483.6120000000001</v>
      </c>
      <c r="K6" s="417"/>
      <c r="L6" s="418">
        <f t="shared" ref="L6" si="3">SUM(L7:M14)</f>
        <v>4174.1229999999996</v>
      </c>
      <c r="M6" s="419"/>
      <c r="N6" s="418">
        <f t="shared" ref="N6" si="4">SUM(N7:O14)</f>
        <v>3774.4609999999998</v>
      </c>
      <c r="O6" s="419"/>
      <c r="P6" s="36">
        <f>(N6/H6-1)*100</f>
        <v>44.99228838186626</v>
      </c>
      <c r="Q6" s="36">
        <f>(N6/J6-1)*100</f>
        <v>8.3490641322856654</v>
      </c>
      <c r="R6" s="8"/>
      <c r="S6" s="9"/>
    </row>
    <row r="7" spans="1:19" ht="15.75" x14ac:dyDescent="0.25">
      <c r="A7" s="10"/>
      <c r="B7" s="11" t="s">
        <v>26</v>
      </c>
      <c r="C7" s="138">
        <f>'نفقات فعلية 2009'!C29</f>
        <v>0</v>
      </c>
      <c r="D7" s="321">
        <f>'معدل 2010'!C29</f>
        <v>410.28699999999998</v>
      </c>
      <c r="E7" s="322"/>
      <c r="F7" s="321">
        <f>'نفقات فعلية 2010'!C29</f>
        <v>369.67899999999997</v>
      </c>
      <c r="G7" s="322"/>
      <c r="H7" s="319">
        <f>'مصدق 2011'!C29</f>
        <v>1330.44</v>
      </c>
      <c r="I7" s="320"/>
      <c r="J7" s="319">
        <f>'منقح 2011'!C29</f>
        <v>1970.837</v>
      </c>
      <c r="K7" s="320"/>
      <c r="L7" s="309">
        <f>'مقترح 2012'!C29</f>
        <v>2538.123</v>
      </c>
      <c r="M7" s="310"/>
      <c r="N7" s="309">
        <f>متفق2012!C29</f>
        <v>2331.4609999999998</v>
      </c>
      <c r="O7" s="310"/>
      <c r="P7" s="36">
        <f t="shared" ref="P7:P16" si="5">(N7/H7-1)*100</f>
        <v>75.239845464658288</v>
      </c>
      <c r="Q7" s="36">
        <f t="shared" ref="Q7:Q16" si="6">(N7/J7-1)*100</f>
        <v>18.298012468813994</v>
      </c>
      <c r="R7" s="8"/>
      <c r="S7" s="358"/>
    </row>
    <row r="8" spans="1:19" ht="15.75" x14ac:dyDescent="0.25">
      <c r="A8" s="12"/>
      <c r="B8" s="11" t="s">
        <v>27</v>
      </c>
      <c r="C8" s="138">
        <f>'نفقات فعلية 2009'!D29</f>
        <v>0</v>
      </c>
      <c r="D8" s="321">
        <f>'معدل 2010'!D29</f>
        <v>225.1</v>
      </c>
      <c r="E8" s="322"/>
      <c r="F8" s="321">
        <f>'نفقات فعلية 2010'!D29</f>
        <v>142.61099999999999</v>
      </c>
      <c r="G8" s="322"/>
      <c r="H8" s="319">
        <f>'مصدق 2011'!D29</f>
        <v>665</v>
      </c>
      <c r="I8" s="320"/>
      <c r="J8" s="319">
        <f>'منقح 2011'!D29</f>
        <v>907</v>
      </c>
      <c r="K8" s="320"/>
      <c r="L8" s="309">
        <f>'مقترح 2012'!D29</f>
        <v>1360</v>
      </c>
      <c r="M8" s="310"/>
      <c r="N8" s="309">
        <f>متفق2012!D29</f>
        <v>1167</v>
      </c>
      <c r="O8" s="310"/>
      <c r="P8" s="36">
        <f t="shared" si="5"/>
        <v>75.488721804511272</v>
      </c>
      <c r="Q8" s="36">
        <f t="shared" si="6"/>
        <v>28.665931642778396</v>
      </c>
      <c r="R8" s="8"/>
      <c r="S8" s="358"/>
    </row>
    <row r="9" spans="1:19" ht="15.75" x14ac:dyDescent="0.25">
      <c r="A9" s="12"/>
      <c r="B9" s="11" t="s">
        <v>28</v>
      </c>
      <c r="C9" s="138">
        <f>'نفقات فعلية 2009'!E29</f>
        <v>0</v>
      </c>
      <c r="D9" s="321">
        <f>'معدل 2010'!E29</f>
        <v>0</v>
      </c>
      <c r="E9" s="322"/>
      <c r="F9" s="321">
        <f>'نفقات فعلية 2010'!E29</f>
        <v>0</v>
      </c>
      <c r="G9" s="322"/>
      <c r="H9" s="319">
        <f>'مصدق 2011'!E29</f>
        <v>0</v>
      </c>
      <c r="I9" s="320"/>
      <c r="J9" s="319">
        <f>'منقح 2011'!E29</f>
        <v>0</v>
      </c>
      <c r="K9" s="320"/>
      <c r="L9" s="309">
        <f>'مقترح 2012'!E29</f>
        <v>0</v>
      </c>
      <c r="M9" s="310"/>
      <c r="N9" s="309">
        <f>متفق2012!E29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38">
        <f>'نفقات فعلية 2009'!F29</f>
        <v>0</v>
      </c>
      <c r="D10" s="321">
        <f>'معدل 2010'!F29</f>
        <v>0</v>
      </c>
      <c r="E10" s="322"/>
      <c r="F10" s="321">
        <f>'نفقات فعلية 2010'!F29</f>
        <v>0</v>
      </c>
      <c r="G10" s="322"/>
      <c r="H10" s="319">
        <f>'مصدق 2011'!F29</f>
        <v>0</v>
      </c>
      <c r="I10" s="320"/>
      <c r="J10" s="319">
        <f>'منقح 2011'!F29</f>
        <v>0</v>
      </c>
      <c r="K10" s="320"/>
      <c r="L10" s="309">
        <f>'مقترح 2012'!F29</f>
        <v>0</v>
      </c>
      <c r="M10" s="310"/>
      <c r="N10" s="309">
        <f>متفق2012!F29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38">
        <f>'نفقات فعلية 2009'!G29</f>
        <v>0</v>
      </c>
      <c r="D11" s="321">
        <f>'معدل 2010'!G29</f>
        <v>0</v>
      </c>
      <c r="E11" s="322"/>
      <c r="F11" s="321">
        <f>'نفقات فعلية 2010'!G29</f>
        <v>0</v>
      </c>
      <c r="G11" s="322"/>
      <c r="H11" s="319">
        <f>'مصدق 2011'!G29</f>
        <v>0</v>
      </c>
      <c r="I11" s="320"/>
      <c r="J11" s="319">
        <f>'منقح 2011'!G29</f>
        <v>0</v>
      </c>
      <c r="K11" s="320"/>
      <c r="L11" s="309">
        <f>'مقترح 2012'!G29</f>
        <v>0</v>
      </c>
      <c r="M11" s="310"/>
      <c r="N11" s="309">
        <f>متفق2012!G29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38">
        <f>'نفقات فعلية 2009'!H29</f>
        <v>0</v>
      </c>
      <c r="D12" s="321">
        <f>'معدل 2010'!H29</f>
        <v>0</v>
      </c>
      <c r="E12" s="322"/>
      <c r="F12" s="321">
        <f>'نفقات فعلية 2010'!H29</f>
        <v>0</v>
      </c>
      <c r="G12" s="322"/>
      <c r="H12" s="319">
        <f>'مصدق 2011'!H29</f>
        <v>0</v>
      </c>
      <c r="I12" s="320"/>
      <c r="J12" s="319">
        <f>'منقح 2011'!H29</f>
        <v>0</v>
      </c>
      <c r="K12" s="320"/>
      <c r="L12" s="309">
        <f>'مقترح 2012'!H29</f>
        <v>0</v>
      </c>
      <c r="M12" s="310"/>
      <c r="N12" s="309">
        <f>متفق2012!H29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38">
        <f>'نفقات فعلية 2009'!I29</f>
        <v>0</v>
      </c>
      <c r="D13" s="321">
        <f>'معدل 2010'!I29</f>
        <v>1.05</v>
      </c>
      <c r="E13" s="322"/>
      <c r="F13" s="321">
        <f>'نفقات فعلية 2010'!I29</f>
        <v>0.15</v>
      </c>
      <c r="G13" s="322"/>
      <c r="H13" s="319">
        <f>'مصدق 2011'!I29</f>
        <v>7.7750000000000004</v>
      </c>
      <c r="I13" s="320"/>
      <c r="J13" s="319">
        <f>'منقح 2011'!I29</f>
        <v>5.7750000000000004</v>
      </c>
      <c r="K13" s="320"/>
      <c r="L13" s="309">
        <f>'مقترح 2012'!I29</f>
        <v>6</v>
      </c>
      <c r="M13" s="310"/>
      <c r="N13" s="309">
        <f>متفق2012!I29</f>
        <v>6</v>
      </c>
      <c r="O13" s="310"/>
      <c r="P13" s="36">
        <f t="shared" si="5"/>
        <v>-22.829581993569136</v>
      </c>
      <c r="Q13" s="36">
        <f t="shared" si="6"/>
        <v>3.8961038961038863</v>
      </c>
      <c r="R13" s="8"/>
      <c r="S13" s="358"/>
    </row>
    <row r="14" spans="1:19" ht="15.75" x14ac:dyDescent="0.25">
      <c r="A14" s="12"/>
      <c r="B14" s="13" t="s">
        <v>33</v>
      </c>
      <c r="C14" s="138">
        <f>'نفقات فعلية 2009'!J29</f>
        <v>0</v>
      </c>
      <c r="D14" s="321">
        <f>'معدل 2010'!J29</f>
        <v>850</v>
      </c>
      <c r="E14" s="322"/>
      <c r="F14" s="321">
        <f>'نفقات فعلية 2010'!J29</f>
        <v>770.63599999999997</v>
      </c>
      <c r="G14" s="322"/>
      <c r="H14" s="319">
        <f>'مصدق 2011'!J29</f>
        <v>600</v>
      </c>
      <c r="I14" s="320"/>
      <c r="J14" s="319">
        <f>'منقح 2011'!J29</f>
        <v>600</v>
      </c>
      <c r="K14" s="320"/>
      <c r="L14" s="309">
        <f>'مقترح 2012'!J29</f>
        <v>270</v>
      </c>
      <c r="M14" s="310"/>
      <c r="N14" s="309">
        <f>متفق2012!J29</f>
        <v>270</v>
      </c>
      <c r="O14" s="310"/>
      <c r="P14" s="36">
        <f t="shared" si="5"/>
        <v>-55.000000000000007</v>
      </c>
      <c r="Q14" s="36">
        <f t="shared" si="6"/>
        <v>-55.000000000000007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37">
        <f>'نفقات فعلية 2009'!N29</f>
        <v>0</v>
      </c>
      <c r="D15" s="323">
        <f>'معدل 2010'!N29</f>
        <v>0</v>
      </c>
      <c r="E15" s="324"/>
      <c r="F15" s="323">
        <f>'نفقات فعلية 2010'!N29</f>
        <v>0</v>
      </c>
      <c r="G15" s="324"/>
      <c r="H15" s="333">
        <f>'مصدق 2011'!N29</f>
        <v>0</v>
      </c>
      <c r="I15" s="334"/>
      <c r="J15" s="333">
        <f>'منقح 2011'!N29</f>
        <v>0</v>
      </c>
      <c r="K15" s="334"/>
      <c r="L15" s="325">
        <f>'مقترح 2012'!N29</f>
        <v>0</v>
      </c>
      <c r="M15" s="326"/>
      <c r="N15" s="325">
        <f>متفق2012!N29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1486.4369999999999</v>
      </c>
      <c r="E16" s="417"/>
      <c r="F16" s="416">
        <f t="shared" ref="F16" si="7">F6+F15</f>
        <v>1283.076</v>
      </c>
      <c r="G16" s="417"/>
      <c r="H16" s="416">
        <f t="shared" ref="H16" si="8">H6+H15</f>
        <v>2603.2150000000001</v>
      </c>
      <c r="I16" s="417"/>
      <c r="J16" s="416">
        <f t="shared" ref="J16" si="9">J6+J15</f>
        <v>3483.6120000000001</v>
      </c>
      <c r="K16" s="417"/>
      <c r="L16" s="418">
        <f t="shared" ref="L16" si="10">L6+L15</f>
        <v>4174.1229999999996</v>
      </c>
      <c r="M16" s="419"/>
      <c r="N16" s="418">
        <f t="shared" ref="N16" si="11">N6+N15</f>
        <v>3774.4609999999998</v>
      </c>
      <c r="O16" s="419"/>
      <c r="P16" s="36">
        <f t="shared" si="5"/>
        <v>44.99228838186626</v>
      </c>
      <c r="Q16" s="36">
        <f t="shared" si="6"/>
        <v>8.3490641322856654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3"/>
      <c r="N18" s="133"/>
      <c r="O18" s="133"/>
      <c r="P18" s="133"/>
      <c r="Q18" s="361"/>
      <c r="R18" s="133"/>
      <c r="S18" s="133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3"/>
      <c r="N19" s="133"/>
      <c r="O19" s="133"/>
      <c r="P19" s="133"/>
      <c r="Q19" s="361"/>
      <c r="R19" s="133"/>
      <c r="S19" s="133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34" t="s">
        <v>48</v>
      </c>
      <c r="M20" s="133"/>
      <c r="N20" s="27"/>
      <c r="O20" s="27"/>
      <c r="P20" s="27"/>
      <c r="Q20" s="26"/>
      <c r="R20" s="133"/>
      <c r="S20" s="133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2009'!C29</f>
        <v>0</v>
      </c>
      <c r="E21" s="318"/>
      <c r="F21" s="309">
        <f>ايرادفعلي2010!C29</f>
        <v>0</v>
      </c>
      <c r="G21" s="310"/>
      <c r="H21" s="309">
        <f>مخطط2011!C29</f>
        <v>5</v>
      </c>
      <c r="I21" s="310"/>
      <c r="J21" s="315">
        <f>مخطط2012!C29</f>
        <v>10</v>
      </c>
      <c r="K21" s="316"/>
      <c r="L21" s="37">
        <f>(J21/H21-1)*100</f>
        <v>100</v>
      </c>
      <c r="M21" s="133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2009'!D29</f>
        <v>0</v>
      </c>
      <c r="E22" s="318"/>
      <c r="F22" s="309">
        <f>ايرادفعلي2010!D29</f>
        <v>0</v>
      </c>
      <c r="G22" s="310"/>
      <c r="H22" s="309">
        <f>مخطط2011!D29</f>
        <v>0</v>
      </c>
      <c r="I22" s="310"/>
      <c r="J22" s="315">
        <f>مخطط2012!D29</f>
        <v>0</v>
      </c>
      <c r="K22" s="316"/>
      <c r="L22" s="37" t="e">
        <f t="shared" ref="L22:L26" si="12">(J22/H22-1)*100</f>
        <v>#DIV/0!</v>
      </c>
      <c r="M22" s="133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2009'!E29</f>
        <v>0</v>
      </c>
      <c r="E23" s="318"/>
      <c r="F23" s="309">
        <f>ايرادفعلي2010!E29</f>
        <v>0</v>
      </c>
      <c r="G23" s="310"/>
      <c r="H23" s="309">
        <f>مخطط2011!E29</f>
        <v>0</v>
      </c>
      <c r="I23" s="310"/>
      <c r="J23" s="315">
        <f>مخطط2012!E29</f>
        <v>0</v>
      </c>
      <c r="K23" s="316"/>
      <c r="L23" s="37" t="e">
        <f t="shared" si="12"/>
        <v>#DIV/0!</v>
      </c>
      <c r="M23" s="133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2009'!F29</f>
        <v>0</v>
      </c>
      <c r="E24" s="318"/>
      <c r="F24" s="309">
        <f>ايرادفعلي2010!F29</f>
        <v>0</v>
      </c>
      <c r="G24" s="310"/>
      <c r="H24" s="309">
        <f>مخطط2011!F29</f>
        <v>0</v>
      </c>
      <c r="I24" s="310"/>
      <c r="J24" s="315">
        <f>مخطط2012!F29</f>
        <v>0</v>
      </c>
      <c r="K24" s="316"/>
      <c r="L24" s="37" t="e">
        <f t="shared" si="12"/>
        <v>#DIV/0!</v>
      </c>
      <c r="M24" s="133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2009'!G29</f>
        <v>0</v>
      </c>
      <c r="E25" s="318"/>
      <c r="F25" s="309">
        <f>ايرادفعلي2010!G29</f>
        <v>0</v>
      </c>
      <c r="G25" s="310"/>
      <c r="H25" s="309">
        <f>مخطط2011!G29</f>
        <v>0</v>
      </c>
      <c r="I25" s="310"/>
      <c r="J25" s="315">
        <f>مخطط2012!G29</f>
        <v>0</v>
      </c>
      <c r="K25" s="316"/>
      <c r="L25" s="37" t="e">
        <f t="shared" si="12"/>
        <v>#DIV/0!</v>
      </c>
      <c r="M25" s="133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 t="shared" ref="F26" si="13">SUM(F21:G25)</f>
        <v>0</v>
      </c>
      <c r="G26" s="393"/>
      <c r="H26" s="392">
        <f t="shared" ref="H26" si="14">SUM(H21:I25)</f>
        <v>5</v>
      </c>
      <c r="I26" s="393"/>
      <c r="J26" s="392">
        <f t="shared" ref="J26" si="15">SUM(J21:K25)</f>
        <v>10</v>
      </c>
      <c r="K26" s="393"/>
      <c r="L26" s="37">
        <f t="shared" si="12"/>
        <v>100</v>
      </c>
      <c r="M26" s="133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0</v>
      </c>
      <c r="E32" s="175">
        <v>0</v>
      </c>
      <c r="F32" s="175">
        <v>1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25</v>
      </c>
      <c r="M32" s="176">
        <v>15</v>
      </c>
      <c r="N32" s="176">
        <v>10</v>
      </c>
      <c r="O32" s="175">
        <v>20</v>
      </c>
      <c r="P32" s="172">
        <f>SUM(D32:O32)</f>
        <v>71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رقم(1)2012'!C28</f>
        <v>1</v>
      </c>
      <c r="E35" s="192">
        <f>'جدول رقم(1)2012'!D28</f>
        <v>0</v>
      </c>
      <c r="F35" s="192">
        <f>'جدول رقم(1)2012'!E28</f>
        <v>1</v>
      </c>
      <c r="G35" s="192">
        <f>'جدول رقم(1)2012'!F28</f>
        <v>0</v>
      </c>
      <c r="H35" s="192">
        <f>'جدول رقم(1)2012'!G28</f>
        <v>0</v>
      </c>
      <c r="I35" s="192">
        <f>'جدول رقم(1)2012'!H28</f>
        <v>2</v>
      </c>
      <c r="J35" s="192">
        <f>'جدول رقم(1)2012'!I28</f>
        <v>6</v>
      </c>
      <c r="K35" s="192">
        <f>'جدول رقم(1)2012'!J28</f>
        <v>4</v>
      </c>
      <c r="L35" s="192">
        <f>'جدول رقم(1)2012'!K28</f>
        <v>32</v>
      </c>
      <c r="M35" s="192">
        <f>'جدول رقم(1)2012'!L28</f>
        <v>16</v>
      </c>
      <c r="N35" s="192">
        <f>'جدول رقم(1)2012'!M28</f>
        <v>10</v>
      </c>
      <c r="O35" s="192">
        <f>'جدول رقم(1)2012'!N28</f>
        <v>20</v>
      </c>
      <c r="P35" s="193">
        <f>SUM(D35:O35)</f>
        <v>92</v>
      </c>
      <c r="Q35" s="32">
        <v>42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4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216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25677.198</v>
      </c>
      <c r="D6" s="416">
        <f>SUM(D7:E14)</f>
        <v>185296.1</v>
      </c>
      <c r="E6" s="417"/>
      <c r="F6" s="416">
        <f t="shared" ref="F6" si="0">SUM(F7:G14)</f>
        <v>156455.92200000002</v>
      </c>
      <c r="G6" s="417"/>
      <c r="H6" s="416">
        <f t="shared" ref="H6" si="1">SUM(H7:I14)</f>
        <v>228688.90000000002</v>
      </c>
      <c r="I6" s="417"/>
      <c r="J6" s="416">
        <f t="shared" ref="J6" si="2">SUM(J7:K14)</f>
        <v>228688.90000000002</v>
      </c>
      <c r="K6" s="417"/>
      <c r="L6" s="418">
        <f t="shared" ref="L6" si="3">SUM(L7:M14)</f>
        <v>239691.087</v>
      </c>
      <c r="M6" s="419"/>
      <c r="N6" s="418">
        <f t="shared" ref="N6" si="4">SUM(N7:O14)</f>
        <v>239399.47099999999</v>
      </c>
      <c r="O6" s="419"/>
      <c r="P6" s="36">
        <f>(N6/H6-1)*100</f>
        <v>4.6834678027660948</v>
      </c>
      <c r="Q6" s="36">
        <f>(N6/J6-1)*100</f>
        <v>4.6834678027660948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2009'!C30</f>
        <v>25054.324000000001</v>
      </c>
      <c r="D7" s="321">
        <f>'معدل 2010'!C30</f>
        <v>168968.8</v>
      </c>
      <c r="E7" s="322"/>
      <c r="F7" s="321">
        <f>'نفقات فعلية 2010'!C30</f>
        <v>155437.14600000001</v>
      </c>
      <c r="G7" s="322"/>
      <c r="H7" s="319">
        <f>'مصدق 2011'!C30</f>
        <v>223200.7</v>
      </c>
      <c r="I7" s="320"/>
      <c r="J7" s="319">
        <f>'منقح 2011'!C30</f>
        <v>223200.7</v>
      </c>
      <c r="K7" s="320"/>
      <c r="L7" s="309">
        <f>'مقترح 2012'!C30</f>
        <v>220154</v>
      </c>
      <c r="M7" s="310"/>
      <c r="N7" s="309">
        <f>متفق2012!C30</f>
        <v>219862.38399999999</v>
      </c>
      <c r="O7" s="310"/>
      <c r="P7" s="36">
        <f t="shared" ref="P7:P16" si="5">(N7/H7-1)*100</f>
        <v>-1.4956565996432913</v>
      </c>
      <c r="Q7" s="36">
        <f t="shared" ref="Q7:Q16" si="6">(N7/J7-1)*100</f>
        <v>-1.4956565996432913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2009'!D30</f>
        <v>571.92100000000005</v>
      </c>
      <c r="D8" s="321">
        <f>'معدل 2010'!D30</f>
        <v>6558.7</v>
      </c>
      <c r="E8" s="322"/>
      <c r="F8" s="321">
        <f>'نفقات فعلية 2010'!D30</f>
        <v>533.35</v>
      </c>
      <c r="G8" s="322"/>
      <c r="H8" s="319">
        <f>'مصدق 2011'!D30</f>
        <v>4061.2</v>
      </c>
      <c r="I8" s="320"/>
      <c r="J8" s="319">
        <f>'منقح 2011'!D30</f>
        <v>4061.2</v>
      </c>
      <c r="K8" s="320"/>
      <c r="L8" s="309">
        <f>'مقترح 2012'!D30</f>
        <v>11282.9</v>
      </c>
      <c r="M8" s="310"/>
      <c r="N8" s="309">
        <f>متفق2012!D30</f>
        <v>11282.9</v>
      </c>
      <c r="O8" s="310"/>
      <c r="P8" s="36">
        <f t="shared" si="5"/>
        <v>177.8218260612627</v>
      </c>
      <c r="Q8" s="36">
        <f t="shared" si="6"/>
        <v>177.8218260612627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2009'!E30</f>
        <v>0</v>
      </c>
      <c r="D9" s="321">
        <f>'معدل 2010'!E30</f>
        <v>0</v>
      </c>
      <c r="E9" s="322"/>
      <c r="F9" s="321">
        <f>'نفقات فعلية 2010'!E30</f>
        <v>0</v>
      </c>
      <c r="G9" s="322"/>
      <c r="H9" s="319">
        <f>'مصدق 2011'!E30</f>
        <v>0</v>
      </c>
      <c r="I9" s="320"/>
      <c r="J9" s="319">
        <f>'منقح 2011'!E30</f>
        <v>0</v>
      </c>
      <c r="K9" s="320"/>
      <c r="L9" s="309">
        <f>'مقترح 2012'!E30</f>
        <v>0</v>
      </c>
      <c r="M9" s="310"/>
      <c r="N9" s="309">
        <f>متفق2012!E30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2009'!F30</f>
        <v>0</v>
      </c>
      <c r="D10" s="321">
        <f>'معدل 2010'!F30</f>
        <v>0</v>
      </c>
      <c r="E10" s="322"/>
      <c r="F10" s="321">
        <f>'نفقات فعلية 2010'!F30</f>
        <v>0</v>
      </c>
      <c r="G10" s="322"/>
      <c r="H10" s="319">
        <f>'مصدق 2011'!F30</f>
        <v>0</v>
      </c>
      <c r="I10" s="320"/>
      <c r="J10" s="319">
        <f>'منقح 2011'!F30</f>
        <v>0</v>
      </c>
      <c r="K10" s="320"/>
      <c r="L10" s="309">
        <f>'مقترح 2012'!F30</f>
        <v>0</v>
      </c>
      <c r="M10" s="310"/>
      <c r="N10" s="309">
        <f>متفق2012!F30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2009'!G30</f>
        <v>0</v>
      </c>
      <c r="D11" s="321">
        <f>'معدل 2010'!G30</f>
        <v>0</v>
      </c>
      <c r="E11" s="322"/>
      <c r="F11" s="321">
        <f>'نفقات فعلية 2010'!G30</f>
        <v>0</v>
      </c>
      <c r="G11" s="322"/>
      <c r="H11" s="319">
        <f>'مصدق 2011'!G30</f>
        <v>0</v>
      </c>
      <c r="I11" s="320"/>
      <c r="J11" s="319">
        <f>'منقح 2011'!G30</f>
        <v>0</v>
      </c>
      <c r="K11" s="320"/>
      <c r="L11" s="309">
        <f>'مقترح 2012'!G30</f>
        <v>0</v>
      </c>
      <c r="M11" s="310"/>
      <c r="N11" s="309">
        <f>متفق2012!G30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2009'!H30</f>
        <v>0</v>
      </c>
      <c r="D12" s="321">
        <f>'معدل 2010'!H30</f>
        <v>0</v>
      </c>
      <c r="E12" s="322"/>
      <c r="F12" s="321">
        <f>'نفقات فعلية 2010'!H30</f>
        <v>0</v>
      </c>
      <c r="G12" s="322"/>
      <c r="H12" s="319">
        <f>'مصدق 2011'!H30</f>
        <v>0</v>
      </c>
      <c r="I12" s="320"/>
      <c r="J12" s="319">
        <f>'منقح 2011'!H30</f>
        <v>0</v>
      </c>
      <c r="K12" s="320"/>
      <c r="L12" s="309">
        <f>'مقترح 2012'!H30</f>
        <v>0</v>
      </c>
      <c r="M12" s="310"/>
      <c r="N12" s="309">
        <f>متفق2012!H30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2009'!I30</f>
        <v>15</v>
      </c>
      <c r="D13" s="321">
        <f>'معدل 2010'!I30</f>
        <v>8442</v>
      </c>
      <c r="E13" s="322"/>
      <c r="F13" s="321">
        <f>'نفقات فعلية 2010'!I30</f>
        <v>429.6</v>
      </c>
      <c r="G13" s="322"/>
      <c r="H13" s="319">
        <f>'مصدق 2011'!I30</f>
        <v>1306.5</v>
      </c>
      <c r="I13" s="320"/>
      <c r="J13" s="319">
        <f>'منقح 2011'!I30</f>
        <v>1306.5</v>
      </c>
      <c r="K13" s="320"/>
      <c r="L13" s="309">
        <f>'مقترح 2012'!I30</f>
        <v>6071.5</v>
      </c>
      <c r="M13" s="310"/>
      <c r="N13" s="309">
        <f>متفق2012!I30</f>
        <v>6071.5</v>
      </c>
      <c r="O13" s="310"/>
      <c r="P13" s="36">
        <f t="shared" si="5"/>
        <v>364.71488710294676</v>
      </c>
      <c r="Q13" s="36">
        <f t="shared" si="6"/>
        <v>364.71488710294676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2009'!J30</f>
        <v>35.953000000000003</v>
      </c>
      <c r="D14" s="321">
        <f>'معدل 2010'!J30</f>
        <v>1326.6</v>
      </c>
      <c r="E14" s="322"/>
      <c r="F14" s="321">
        <f>'نفقات فعلية 2010'!J30</f>
        <v>55.826000000000001</v>
      </c>
      <c r="G14" s="322"/>
      <c r="H14" s="319">
        <f>'مصدق 2011'!J30</f>
        <v>120.5</v>
      </c>
      <c r="I14" s="320"/>
      <c r="J14" s="319">
        <f>'منقح 2011'!J30</f>
        <v>120.5</v>
      </c>
      <c r="K14" s="320"/>
      <c r="L14" s="309">
        <f>'مقترح 2012'!J30</f>
        <v>2182.6869999999999</v>
      </c>
      <c r="M14" s="310"/>
      <c r="N14" s="309">
        <f>متفق2012!J30</f>
        <v>2182.6869999999999</v>
      </c>
      <c r="O14" s="310"/>
      <c r="P14" s="36">
        <f t="shared" si="5"/>
        <v>1711.3585062240663</v>
      </c>
      <c r="Q14" s="36">
        <f t="shared" si="6"/>
        <v>1711.3585062240663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2009'!N30</f>
        <v>0</v>
      </c>
      <c r="D15" s="323">
        <f>'معدل 2010'!N30</f>
        <v>0</v>
      </c>
      <c r="E15" s="324"/>
      <c r="F15" s="323">
        <f>'نفقات فعلية 2010'!N30</f>
        <v>0</v>
      </c>
      <c r="G15" s="324"/>
      <c r="H15" s="333">
        <f>'مصدق 2011'!N30</f>
        <v>0</v>
      </c>
      <c r="I15" s="334"/>
      <c r="J15" s="333">
        <f>'منقح 2011'!N30</f>
        <v>0</v>
      </c>
      <c r="K15" s="334"/>
      <c r="L15" s="325">
        <f>'مقترح 2012'!N30</f>
        <v>0</v>
      </c>
      <c r="M15" s="326"/>
      <c r="N15" s="325">
        <f>متفق2012!N30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25677.198</v>
      </c>
      <c r="D16" s="416">
        <f>D6+D15</f>
        <v>185296.1</v>
      </c>
      <c r="E16" s="417"/>
      <c r="F16" s="416">
        <f t="shared" ref="F16" si="7">F6+F15</f>
        <v>156455.92200000002</v>
      </c>
      <c r="G16" s="417"/>
      <c r="H16" s="416">
        <f t="shared" ref="H16" si="8">H6+H15</f>
        <v>228688.90000000002</v>
      </c>
      <c r="I16" s="417"/>
      <c r="J16" s="416">
        <f t="shared" ref="J16" si="9">J6+J15</f>
        <v>228688.90000000002</v>
      </c>
      <c r="K16" s="417"/>
      <c r="L16" s="418">
        <f t="shared" ref="L16" si="10">L6+L15</f>
        <v>239691.087</v>
      </c>
      <c r="M16" s="419"/>
      <c r="N16" s="418">
        <f t="shared" ref="N16" si="11">N6+N15</f>
        <v>239399.47099999999</v>
      </c>
      <c r="O16" s="419"/>
      <c r="P16" s="36">
        <f t="shared" si="5"/>
        <v>4.6834678027660948</v>
      </c>
      <c r="Q16" s="36">
        <f t="shared" si="6"/>
        <v>4.6834678027660948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2009'!C30</f>
        <v>1.1459999999999999</v>
      </c>
      <c r="E21" s="318"/>
      <c r="F21" s="309">
        <f>ايرادفعلي2010!C30</f>
        <v>1.365</v>
      </c>
      <c r="G21" s="310"/>
      <c r="H21" s="309">
        <f>مخطط2011!C30</f>
        <v>30</v>
      </c>
      <c r="I21" s="310"/>
      <c r="J21" s="315">
        <f>مخطط2012!C30</f>
        <v>5</v>
      </c>
      <c r="K21" s="316"/>
      <c r="L21" s="37">
        <f>(J21/H21-1)*100</f>
        <v>-83.333333333333343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2009'!D30</f>
        <v>0</v>
      </c>
      <c r="E22" s="318"/>
      <c r="F22" s="309">
        <f>ايرادفعلي2010!D30</f>
        <v>0</v>
      </c>
      <c r="G22" s="310"/>
      <c r="H22" s="309">
        <f>مخطط2011!D30</f>
        <v>0</v>
      </c>
      <c r="I22" s="310"/>
      <c r="J22" s="315">
        <f>مخطط2012!D30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2009'!E30</f>
        <v>0</v>
      </c>
      <c r="E23" s="318"/>
      <c r="F23" s="309">
        <f>ايرادفعلي2010!E30</f>
        <v>0</v>
      </c>
      <c r="G23" s="310"/>
      <c r="H23" s="309">
        <f>مخطط2011!E30</f>
        <v>0</v>
      </c>
      <c r="I23" s="310"/>
      <c r="J23" s="315">
        <f>مخطط2012!E30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2009'!F30</f>
        <v>28.213999999999999</v>
      </c>
      <c r="E24" s="318"/>
      <c r="F24" s="309">
        <f>ايرادفعلي2010!F30</f>
        <v>20.852</v>
      </c>
      <c r="G24" s="310"/>
      <c r="H24" s="309">
        <f>مخطط2011!F30</f>
        <v>0</v>
      </c>
      <c r="I24" s="310"/>
      <c r="J24" s="315">
        <f>مخطط2012!F30</f>
        <v>34.511000000000003</v>
      </c>
      <c r="K24" s="316"/>
      <c r="L24" s="37" t="e">
        <f t="shared" si="12"/>
        <v>#DIV/0!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2009'!G30</f>
        <v>0</v>
      </c>
      <c r="E25" s="318"/>
      <c r="F25" s="309">
        <f>ايرادفعلي2010!G30</f>
        <v>0</v>
      </c>
      <c r="G25" s="310"/>
      <c r="H25" s="309">
        <f>مخطط2011!G30</f>
        <v>0</v>
      </c>
      <c r="I25" s="310"/>
      <c r="J25" s="315">
        <f>مخطط2012!G30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29.36</v>
      </c>
      <c r="E26" s="393"/>
      <c r="F26" s="392">
        <f t="shared" ref="F26" si="13">SUM(F21:G25)</f>
        <v>22.216999999999999</v>
      </c>
      <c r="G26" s="393"/>
      <c r="H26" s="392">
        <f t="shared" ref="H26" si="14">SUM(H21:I25)</f>
        <v>30</v>
      </c>
      <c r="I26" s="393"/>
      <c r="J26" s="392">
        <f t="shared" ref="J26" si="15">SUM(J21:K25)</f>
        <v>39.511000000000003</v>
      </c>
      <c r="K26" s="393"/>
      <c r="L26" s="37">
        <f t="shared" si="12"/>
        <v>31.703333333333351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0</v>
      </c>
      <c r="E29" s="171">
        <v>1</v>
      </c>
      <c r="F29" s="171">
        <v>1</v>
      </c>
      <c r="G29" s="171">
        <v>2</v>
      </c>
      <c r="H29" s="171">
        <v>2</v>
      </c>
      <c r="I29" s="171">
        <v>7</v>
      </c>
      <c r="J29" s="171">
        <v>7</v>
      </c>
      <c r="K29" s="171">
        <v>5</v>
      </c>
      <c r="L29" s="171">
        <v>22</v>
      </c>
      <c r="M29" s="174">
        <v>27</v>
      </c>
      <c r="N29" s="174">
        <v>9</v>
      </c>
      <c r="O29" s="171">
        <v>17</v>
      </c>
      <c r="P29" s="172">
        <f>SUM(D29:O29)</f>
        <v>100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0</v>
      </c>
      <c r="E32" s="175">
        <v>1</v>
      </c>
      <c r="F32" s="175">
        <v>1</v>
      </c>
      <c r="G32" s="175">
        <v>3</v>
      </c>
      <c r="H32" s="175">
        <v>6</v>
      </c>
      <c r="I32" s="175">
        <v>8</v>
      </c>
      <c r="J32" s="175">
        <v>10</v>
      </c>
      <c r="K32" s="175">
        <v>8</v>
      </c>
      <c r="L32" s="175">
        <v>22</v>
      </c>
      <c r="M32" s="176">
        <v>20</v>
      </c>
      <c r="N32" s="176">
        <v>8</v>
      </c>
      <c r="O32" s="175">
        <v>13</v>
      </c>
      <c r="P32" s="172">
        <f>SUM(D32:O32)</f>
        <v>100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رقم(1)2012'!C29</f>
        <v>0</v>
      </c>
      <c r="E35" s="192">
        <f>'جدول رقم(1)2012'!D29</f>
        <v>1</v>
      </c>
      <c r="F35" s="192">
        <f>'جدول رقم(1)2012'!E29</f>
        <v>1</v>
      </c>
      <c r="G35" s="192">
        <f>'جدول رقم(1)2012'!F29</f>
        <v>3</v>
      </c>
      <c r="H35" s="192">
        <f>'جدول رقم(1)2012'!G29</f>
        <v>6</v>
      </c>
      <c r="I35" s="192">
        <f>'جدول رقم(1)2012'!H29</f>
        <v>10</v>
      </c>
      <c r="J35" s="192">
        <f>'جدول رقم(1)2012'!I29</f>
        <v>11</v>
      </c>
      <c r="K35" s="192">
        <f>'جدول رقم(1)2012'!J29</f>
        <v>12</v>
      </c>
      <c r="L35" s="192">
        <f>'جدول رقم(1)2012'!K29</f>
        <v>21</v>
      </c>
      <c r="M35" s="192">
        <f>'جدول رقم(1)2012'!L29</f>
        <v>20</v>
      </c>
      <c r="N35" s="192">
        <f>'جدول رقم(1)2012'!M29</f>
        <v>8</v>
      </c>
      <c r="O35" s="192">
        <f>'جدول رقم(1)2012'!N29</f>
        <v>13</v>
      </c>
      <c r="P35" s="193">
        <f>SUM(D35:O35)</f>
        <v>106</v>
      </c>
      <c r="Q35" s="32">
        <v>43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215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7175.9709999999995</v>
      </c>
      <c r="D6" s="416">
        <f>SUM(D7:E14)</f>
        <v>37074.123</v>
      </c>
      <c r="E6" s="417"/>
      <c r="F6" s="416">
        <f t="shared" ref="F6" si="0">SUM(F7:G14)</f>
        <v>7780.2969999999996</v>
      </c>
      <c r="G6" s="417"/>
      <c r="H6" s="416">
        <f t="shared" ref="H6" si="1">SUM(H7:I14)</f>
        <v>32889.279000000002</v>
      </c>
      <c r="I6" s="417"/>
      <c r="J6" s="416">
        <f t="shared" ref="J6" si="2">SUM(J7:K14)</f>
        <v>32889.279000000002</v>
      </c>
      <c r="K6" s="417"/>
      <c r="L6" s="418">
        <f t="shared" ref="L6" si="3">SUM(L7:M14)</f>
        <v>36092.807000000001</v>
      </c>
      <c r="M6" s="419"/>
      <c r="N6" s="418">
        <f t="shared" ref="N6" si="4">SUM(N7:O14)</f>
        <v>26526.429000000004</v>
      </c>
      <c r="O6" s="419"/>
      <c r="P6" s="36">
        <f>(N6/H6-1)*100</f>
        <v>-19.346273902811905</v>
      </c>
      <c r="Q6" s="36">
        <f>(N6/J6-1)*100</f>
        <v>-19.346273902811905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2009'!C31</f>
        <v>2993.973</v>
      </c>
      <c r="D7" s="321">
        <f>'معدل 2010'!C31</f>
        <v>14110</v>
      </c>
      <c r="E7" s="322"/>
      <c r="F7" s="321">
        <f>'نفقات فعلية 2010'!C31</f>
        <v>4136.0749999999998</v>
      </c>
      <c r="G7" s="322"/>
      <c r="H7" s="319">
        <f>'مصدق 2011'!C31</f>
        <v>13901</v>
      </c>
      <c r="I7" s="320"/>
      <c r="J7" s="319">
        <f>'منقح 2011'!C31</f>
        <v>13901</v>
      </c>
      <c r="K7" s="320"/>
      <c r="L7" s="309">
        <f>'مقترح 2012'!C31</f>
        <v>14992.646000000001</v>
      </c>
      <c r="M7" s="310"/>
      <c r="N7" s="309">
        <f>متفق2012!C31</f>
        <v>14443.15</v>
      </c>
      <c r="O7" s="310"/>
      <c r="P7" s="36">
        <f t="shared" ref="P7:P16" si="5">(N7/H7-1)*100</f>
        <v>3.9000791309977689</v>
      </c>
      <c r="Q7" s="36">
        <f t="shared" ref="Q7:Q16" si="6">(N7/J7-1)*100</f>
        <v>3.9000791309977689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2009'!D31</f>
        <v>2530.9740000000002</v>
      </c>
      <c r="D8" s="321">
        <f>'معدل 2010'!D31</f>
        <v>18640.613000000001</v>
      </c>
      <c r="E8" s="322"/>
      <c r="F8" s="321">
        <f>'نفقات فعلية 2010'!D31</f>
        <v>2643.14</v>
      </c>
      <c r="G8" s="322"/>
      <c r="H8" s="319">
        <f>'مصدق 2011'!D31</f>
        <v>17604.557000000001</v>
      </c>
      <c r="I8" s="320"/>
      <c r="J8" s="319">
        <f>'منقح 2011'!D31</f>
        <v>17504.557000000001</v>
      </c>
      <c r="K8" s="320"/>
      <c r="L8" s="309">
        <f>'مقترح 2012'!D31</f>
        <v>17616.438999999998</v>
      </c>
      <c r="M8" s="310"/>
      <c r="N8" s="309">
        <f>متفق2012!D31</f>
        <v>10599.557000000001</v>
      </c>
      <c r="O8" s="310"/>
      <c r="P8" s="36">
        <f t="shared" si="5"/>
        <v>-39.790833702887262</v>
      </c>
      <c r="Q8" s="36">
        <f t="shared" si="6"/>
        <v>-39.44687089196259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2009'!E31</f>
        <v>0</v>
      </c>
      <c r="D9" s="321">
        <f>'معدل 2010'!E31</f>
        <v>0</v>
      </c>
      <c r="E9" s="322"/>
      <c r="F9" s="321">
        <f>'نفقات فعلية 2010'!E31</f>
        <v>0</v>
      </c>
      <c r="G9" s="322"/>
      <c r="H9" s="319">
        <f>'مصدق 2011'!E31</f>
        <v>0</v>
      </c>
      <c r="I9" s="320"/>
      <c r="J9" s="319">
        <f>'منقح 2011'!E31</f>
        <v>0</v>
      </c>
      <c r="K9" s="320"/>
      <c r="L9" s="309">
        <f>'مقترح 2012'!E31</f>
        <v>0</v>
      </c>
      <c r="M9" s="310"/>
      <c r="N9" s="309">
        <f>متفق2012!E31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2009'!F31</f>
        <v>0</v>
      </c>
      <c r="D10" s="321">
        <f>'معدل 2010'!F31</f>
        <v>0</v>
      </c>
      <c r="E10" s="322"/>
      <c r="F10" s="321">
        <f>'نفقات فعلية 2010'!F31</f>
        <v>0</v>
      </c>
      <c r="G10" s="322"/>
      <c r="H10" s="319">
        <f>'مصدق 2011'!F31</f>
        <v>0</v>
      </c>
      <c r="I10" s="320"/>
      <c r="J10" s="319">
        <f>'منقح 2011'!F31</f>
        <v>0</v>
      </c>
      <c r="K10" s="320"/>
      <c r="L10" s="309">
        <f>'مقترح 2012'!F31</f>
        <v>0</v>
      </c>
      <c r="M10" s="310"/>
      <c r="N10" s="309">
        <f>متفق2012!F31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2009'!G31</f>
        <v>0</v>
      </c>
      <c r="D11" s="321">
        <f>'معدل 2010'!G31</f>
        <v>0</v>
      </c>
      <c r="E11" s="322"/>
      <c r="F11" s="321">
        <f>'نفقات فعلية 2010'!G31</f>
        <v>0</v>
      </c>
      <c r="G11" s="322"/>
      <c r="H11" s="319">
        <f>'مصدق 2011'!G31</f>
        <v>0</v>
      </c>
      <c r="I11" s="320"/>
      <c r="J11" s="319">
        <f>'منقح 2011'!G31</f>
        <v>0</v>
      </c>
      <c r="K11" s="320"/>
      <c r="L11" s="309">
        <f>'مقترح 2012'!G31</f>
        <v>0</v>
      </c>
      <c r="M11" s="310"/>
      <c r="N11" s="309">
        <f>متفق2012!G31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2009'!H31</f>
        <v>0</v>
      </c>
      <c r="D12" s="321">
        <f>'معدل 2010'!H31</f>
        <v>0</v>
      </c>
      <c r="E12" s="322"/>
      <c r="F12" s="321">
        <f>'نفقات فعلية 2010'!H31</f>
        <v>0</v>
      </c>
      <c r="G12" s="322"/>
      <c r="H12" s="319">
        <f>'مصدق 2011'!H31</f>
        <v>0</v>
      </c>
      <c r="I12" s="320"/>
      <c r="J12" s="319">
        <f>'منقح 2011'!H31</f>
        <v>0</v>
      </c>
      <c r="K12" s="320"/>
      <c r="L12" s="309">
        <f>'مقترح 2012'!H31</f>
        <v>0</v>
      </c>
      <c r="M12" s="310"/>
      <c r="N12" s="309">
        <f>متفق2012!H31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2009'!I31</f>
        <v>27.097000000000001</v>
      </c>
      <c r="D13" s="321">
        <f>'معدل 2010'!I31</f>
        <v>30.15</v>
      </c>
      <c r="E13" s="322"/>
      <c r="F13" s="321">
        <f>'نفقات فعلية 2010'!I31</f>
        <v>24.95</v>
      </c>
      <c r="G13" s="322"/>
      <c r="H13" s="319">
        <f>'مصدق 2011'!I31</f>
        <v>22.611999999999998</v>
      </c>
      <c r="I13" s="320"/>
      <c r="J13" s="319">
        <f>'منقح 2011'!I31</f>
        <v>122.61199999999999</v>
      </c>
      <c r="K13" s="320"/>
      <c r="L13" s="309">
        <f>'مقترح 2012'!I31</f>
        <v>122.61199999999999</v>
      </c>
      <c r="M13" s="310"/>
      <c r="N13" s="309">
        <f>متفق2012!I31</f>
        <v>122.61199999999999</v>
      </c>
      <c r="O13" s="310"/>
      <c r="P13" s="36">
        <f t="shared" si="5"/>
        <v>442.24305678400856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2009'!J31</f>
        <v>1623.9269999999999</v>
      </c>
      <c r="D14" s="321">
        <f>'معدل 2010'!J31</f>
        <v>4293.3599999999997</v>
      </c>
      <c r="E14" s="322"/>
      <c r="F14" s="321">
        <f>'نفقات فعلية 2010'!J31</f>
        <v>976.13199999999995</v>
      </c>
      <c r="G14" s="322"/>
      <c r="H14" s="319">
        <f>'مصدق 2011'!J31</f>
        <v>1361.11</v>
      </c>
      <c r="I14" s="320"/>
      <c r="J14" s="319">
        <f>'منقح 2011'!J31</f>
        <v>1361.11</v>
      </c>
      <c r="K14" s="320"/>
      <c r="L14" s="309">
        <f>'مقترح 2012'!J31</f>
        <v>3361.11</v>
      </c>
      <c r="M14" s="310"/>
      <c r="N14" s="309">
        <f>متفق2012!J31</f>
        <v>1361.11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2009'!N31</f>
        <v>0</v>
      </c>
      <c r="D15" s="323">
        <f>'معدل 2010'!N31</f>
        <v>10850</v>
      </c>
      <c r="E15" s="324"/>
      <c r="F15" s="323">
        <f>'نفقات فعلية 2010'!N31</f>
        <v>150.55000000000001</v>
      </c>
      <c r="G15" s="324"/>
      <c r="H15" s="333">
        <f>'مصدق 2011'!N31</f>
        <v>850</v>
      </c>
      <c r="I15" s="334"/>
      <c r="J15" s="333">
        <f>'منقح 2011'!N31</f>
        <v>10850</v>
      </c>
      <c r="K15" s="334"/>
      <c r="L15" s="325">
        <f>'مقترح 2012'!N31</f>
        <v>12000</v>
      </c>
      <c r="M15" s="326"/>
      <c r="N15" s="325">
        <f>متفق2012!N31</f>
        <v>8400</v>
      </c>
      <c r="O15" s="326"/>
      <c r="P15" s="36">
        <f t="shared" si="5"/>
        <v>888.23529411764707</v>
      </c>
      <c r="Q15" s="36">
        <f t="shared" si="6"/>
        <v>-22.580645161290324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7175.9709999999995</v>
      </c>
      <c r="D16" s="416">
        <f>D6+D15</f>
        <v>47924.123</v>
      </c>
      <c r="E16" s="417"/>
      <c r="F16" s="416">
        <f t="shared" ref="F16" si="7">F6+F15</f>
        <v>7930.8469999999998</v>
      </c>
      <c r="G16" s="417"/>
      <c r="H16" s="416">
        <f t="shared" ref="H16" si="8">H6+H15</f>
        <v>33739.279000000002</v>
      </c>
      <c r="I16" s="417"/>
      <c r="J16" s="416">
        <f t="shared" ref="J16" si="9">J6+J15</f>
        <v>43739.279000000002</v>
      </c>
      <c r="K16" s="417"/>
      <c r="L16" s="418">
        <f t="shared" ref="L16" si="10">L6+L15</f>
        <v>48092.807000000001</v>
      </c>
      <c r="M16" s="419"/>
      <c r="N16" s="418">
        <f t="shared" ref="N16" si="11">N6+N15</f>
        <v>34926.429000000004</v>
      </c>
      <c r="O16" s="419"/>
      <c r="P16" s="36">
        <f t="shared" si="5"/>
        <v>3.5185991970960728</v>
      </c>
      <c r="Q16" s="36">
        <f t="shared" si="6"/>
        <v>-20.14859458474384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2009'!C31</f>
        <v>17.510000000000002</v>
      </c>
      <c r="E21" s="318"/>
      <c r="F21" s="309">
        <f>ايرادفعلي2010!C31</f>
        <v>22.555</v>
      </c>
      <c r="G21" s="310"/>
      <c r="H21" s="309">
        <f>مخطط2011!C31</f>
        <v>30</v>
      </c>
      <c r="I21" s="310"/>
      <c r="J21" s="315">
        <f>مخطط2012!C31</f>
        <v>30</v>
      </c>
      <c r="K21" s="316"/>
      <c r="L21" s="37">
        <f>(J21/H21-1)*100</f>
        <v>0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2009'!D31</f>
        <v>0</v>
      </c>
      <c r="E22" s="318"/>
      <c r="F22" s="309">
        <f>ايرادفعلي2010!D31</f>
        <v>0</v>
      </c>
      <c r="G22" s="310"/>
      <c r="H22" s="309">
        <f>مخطط2011!D31</f>
        <v>0</v>
      </c>
      <c r="I22" s="310"/>
      <c r="J22" s="315">
        <f>مخطط2012!D31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2009'!E31</f>
        <v>0</v>
      </c>
      <c r="E23" s="318"/>
      <c r="F23" s="309">
        <f>ايرادفعلي2010!E31</f>
        <v>0</v>
      </c>
      <c r="G23" s="310"/>
      <c r="H23" s="309">
        <f>مخطط2011!E31</f>
        <v>0</v>
      </c>
      <c r="I23" s="310"/>
      <c r="J23" s="315">
        <f>مخطط2012!E31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2009'!F31</f>
        <v>4.7E-2</v>
      </c>
      <c r="E24" s="318"/>
      <c r="F24" s="309">
        <f>ايرادفعلي2010!F31</f>
        <v>125.652</v>
      </c>
      <c r="G24" s="310"/>
      <c r="H24" s="309">
        <f>مخطط2011!F31</f>
        <v>0</v>
      </c>
      <c r="I24" s="310"/>
      <c r="J24" s="315">
        <f>مخطط2012!F31</f>
        <v>130</v>
      </c>
      <c r="K24" s="316"/>
      <c r="L24" s="37" t="e">
        <f t="shared" si="12"/>
        <v>#DIV/0!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2009'!G31</f>
        <v>0</v>
      </c>
      <c r="E25" s="318"/>
      <c r="F25" s="309">
        <f>ايرادفعلي2010!G31</f>
        <v>0</v>
      </c>
      <c r="G25" s="310"/>
      <c r="H25" s="309">
        <f>مخطط2011!G31</f>
        <v>0</v>
      </c>
      <c r="I25" s="310"/>
      <c r="J25" s="315">
        <f>مخطط2012!G31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17.557000000000002</v>
      </c>
      <c r="E26" s="393"/>
      <c r="F26" s="392">
        <f t="shared" ref="F26" si="13">SUM(F21:G25)</f>
        <v>148.20699999999999</v>
      </c>
      <c r="G26" s="393"/>
      <c r="H26" s="392">
        <f t="shared" ref="H26" si="14">SUM(H21:I25)</f>
        <v>30</v>
      </c>
      <c r="I26" s="393"/>
      <c r="J26" s="392">
        <f t="shared" ref="J26" si="15">SUM(J21:K25)</f>
        <v>160</v>
      </c>
      <c r="K26" s="393"/>
      <c r="L26" s="37">
        <f t="shared" si="12"/>
        <v>433.33333333333331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2</v>
      </c>
      <c r="E29" s="171">
        <v>7</v>
      </c>
      <c r="F29" s="171">
        <v>8</v>
      </c>
      <c r="G29" s="171">
        <v>10</v>
      </c>
      <c r="H29" s="171">
        <v>15</v>
      </c>
      <c r="I29" s="171">
        <v>17</v>
      </c>
      <c r="J29" s="171">
        <v>22</v>
      </c>
      <c r="K29" s="171">
        <v>47</v>
      </c>
      <c r="L29" s="171">
        <v>30</v>
      </c>
      <c r="M29" s="171">
        <v>31</v>
      </c>
      <c r="N29" s="174">
        <v>11</v>
      </c>
      <c r="O29" s="174">
        <v>11</v>
      </c>
      <c r="P29" s="172">
        <f>SUM(D29:O29)</f>
        <v>211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4</v>
      </c>
      <c r="E32" s="175">
        <v>7</v>
      </c>
      <c r="F32" s="175">
        <v>8</v>
      </c>
      <c r="G32" s="175">
        <v>10</v>
      </c>
      <c r="H32" s="175">
        <v>16</v>
      </c>
      <c r="I32" s="175">
        <v>17</v>
      </c>
      <c r="J32" s="175">
        <v>22</v>
      </c>
      <c r="K32" s="175">
        <v>47</v>
      </c>
      <c r="L32" s="175">
        <v>30</v>
      </c>
      <c r="M32" s="175">
        <v>31</v>
      </c>
      <c r="N32" s="176">
        <v>11</v>
      </c>
      <c r="O32" s="176">
        <v>11</v>
      </c>
      <c r="P32" s="172">
        <f>SUM(D32:O32)</f>
        <v>214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رقم(1)2012'!C30</f>
        <v>4</v>
      </c>
      <c r="E35" s="192">
        <f>'جدول رقم(1)2012'!D30</f>
        <v>7</v>
      </c>
      <c r="F35" s="192">
        <f>'جدول رقم(1)2012'!E30</f>
        <v>10</v>
      </c>
      <c r="G35" s="192">
        <f>'جدول رقم(1)2012'!F30</f>
        <v>8</v>
      </c>
      <c r="H35" s="192">
        <f>'جدول رقم(1)2012'!G30</f>
        <v>16</v>
      </c>
      <c r="I35" s="192">
        <f>'جدول رقم(1)2012'!H30</f>
        <v>17</v>
      </c>
      <c r="J35" s="192">
        <f>'جدول رقم(1)2012'!I30</f>
        <v>22</v>
      </c>
      <c r="K35" s="192">
        <f>'جدول رقم(1)2012'!J30</f>
        <v>47</v>
      </c>
      <c r="L35" s="192">
        <f>'جدول رقم(1)2012'!K30</f>
        <v>30</v>
      </c>
      <c r="M35" s="192">
        <f>'جدول رقم(1)2012'!L30</f>
        <v>31</v>
      </c>
      <c r="N35" s="192">
        <f>'جدول رقم(1)2012'!M30</f>
        <v>11</v>
      </c>
      <c r="O35" s="192">
        <f>'جدول رقم(1)2012'!N30</f>
        <v>11</v>
      </c>
      <c r="P35" s="193">
        <f>SUM(D35:O35)</f>
        <v>214</v>
      </c>
      <c r="Q35" s="32">
        <v>44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U41" sqref="U41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217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7007.8429999999989</v>
      </c>
      <c r="D6" s="416">
        <f>SUM(D7:E14)</f>
        <v>8977.1</v>
      </c>
      <c r="E6" s="417"/>
      <c r="F6" s="416">
        <f t="shared" ref="F6" si="0">SUM(F7:G14)</f>
        <v>7610.2550000000001</v>
      </c>
      <c r="G6" s="417"/>
      <c r="H6" s="416">
        <f t="shared" ref="H6" si="1">SUM(H7:I14)</f>
        <v>11174.737999999998</v>
      </c>
      <c r="I6" s="417"/>
      <c r="J6" s="416">
        <f t="shared" ref="J6" si="2">SUM(J7:K14)</f>
        <v>13261.084999999999</v>
      </c>
      <c r="K6" s="417"/>
      <c r="L6" s="418">
        <f t="shared" ref="L6" si="3">SUM(L7:M14)</f>
        <v>78587.278999999995</v>
      </c>
      <c r="M6" s="419"/>
      <c r="N6" s="418">
        <f t="shared" ref="N6" si="4">SUM(N7:O14)</f>
        <v>12345.202999999998</v>
      </c>
      <c r="O6" s="419"/>
      <c r="P6" s="36">
        <f>(N6/H6-1)*100</f>
        <v>10.47420530127865</v>
      </c>
      <c r="Q6" s="36">
        <f>(N6/J6-1)*100</f>
        <v>-6.906538944588636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2009'!C32</f>
        <v>5222.8969999999999</v>
      </c>
      <c r="D7" s="321">
        <f>'معدل 2010'!C32</f>
        <v>7028.027</v>
      </c>
      <c r="E7" s="322"/>
      <c r="F7" s="321">
        <f>'نفقات فعلية 2010'!C32</f>
        <v>5771.143</v>
      </c>
      <c r="G7" s="322"/>
      <c r="H7" s="319">
        <f>'مصدق 2011'!C32</f>
        <v>9397.0720000000001</v>
      </c>
      <c r="I7" s="320"/>
      <c r="J7" s="319">
        <f>'منقح 2011'!C32</f>
        <v>9783.4189999999999</v>
      </c>
      <c r="K7" s="320"/>
      <c r="L7" s="309">
        <f>'مقترح 2012'!C32</f>
        <v>32062.278999999999</v>
      </c>
      <c r="M7" s="310"/>
      <c r="N7" s="309">
        <f>متفق2012!C32</f>
        <v>10567.537</v>
      </c>
      <c r="O7" s="310"/>
      <c r="P7" s="36">
        <f t="shared" ref="P7:P16" si="5">(N7/H7-1)*100</f>
        <v>12.455635116981112</v>
      </c>
      <c r="Q7" s="36">
        <f t="shared" ref="Q7:Q16" si="6">(N7/J7-1)*100</f>
        <v>8.0147645725896055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2009'!D32</f>
        <v>1173.779</v>
      </c>
      <c r="D8" s="321">
        <f>'معدل 2010'!D32</f>
        <v>1269.67</v>
      </c>
      <c r="E8" s="322"/>
      <c r="F8" s="321">
        <f>'نفقات فعلية 2010'!D32</f>
        <v>1170.7550000000001</v>
      </c>
      <c r="G8" s="322"/>
      <c r="H8" s="319">
        <f>'مصدق 2011'!D32</f>
        <v>1062.335</v>
      </c>
      <c r="I8" s="320"/>
      <c r="J8" s="319">
        <f>'منقح 2011'!D32</f>
        <v>2017.335</v>
      </c>
      <c r="K8" s="320"/>
      <c r="L8" s="309">
        <f>'مقترح 2012'!D32</f>
        <v>28575</v>
      </c>
      <c r="M8" s="310"/>
      <c r="N8" s="309">
        <f>متفق2012!D32</f>
        <v>1062.335</v>
      </c>
      <c r="O8" s="310"/>
      <c r="P8" s="36">
        <f t="shared" si="5"/>
        <v>0</v>
      </c>
      <c r="Q8" s="36">
        <f t="shared" si="6"/>
        <v>-47.339683295040238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2009'!E32</f>
        <v>0</v>
      </c>
      <c r="D9" s="321">
        <f>'معدل 2010'!E32</f>
        <v>0</v>
      </c>
      <c r="E9" s="322"/>
      <c r="F9" s="321">
        <f>'نفقات فعلية 2010'!E32</f>
        <v>0</v>
      </c>
      <c r="G9" s="322"/>
      <c r="H9" s="319">
        <f>'مصدق 2011'!E32</f>
        <v>0</v>
      </c>
      <c r="I9" s="320"/>
      <c r="J9" s="319">
        <f>'منقح 2011'!E32</f>
        <v>0</v>
      </c>
      <c r="K9" s="320"/>
      <c r="L9" s="309">
        <f>'مقترح 2012'!E32</f>
        <v>0</v>
      </c>
      <c r="M9" s="310"/>
      <c r="N9" s="309">
        <f>متفق2012!E32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2009'!F32</f>
        <v>0</v>
      </c>
      <c r="D10" s="321">
        <f>'معدل 2010'!F32</f>
        <v>0</v>
      </c>
      <c r="E10" s="322"/>
      <c r="F10" s="321">
        <f>'نفقات فعلية 2010'!F32</f>
        <v>0</v>
      </c>
      <c r="G10" s="322"/>
      <c r="H10" s="319">
        <f>'مصدق 2011'!F32</f>
        <v>0</v>
      </c>
      <c r="I10" s="320"/>
      <c r="J10" s="319">
        <f>'منقح 2011'!F32</f>
        <v>0</v>
      </c>
      <c r="K10" s="320"/>
      <c r="L10" s="309">
        <f>'مقترح 2012'!F32</f>
        <v>0</v>
      </c>
      <c r="M10" s="310"/>
      <c r="N10" s="309">
        <f>متفق2012!F32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2009'!G32</f>
        <v>0</v>
      </c>
      <c r="D11" s="321">
        <f>'معدل 2010'!G32</f>
        <v>0</v>
      </c>
      <c r="E11" s="322"/>
      <c r="F11" s="321">
        <f>'نفقات فعلية 2010'!G32</f>
        <v>0</v>
      </c>
      <c r="G11" s="322"/>
      <c r="H11" s="319">
        <f>'مصدق 2011'!G32</f>
        <v>0</v>
      </c>
      <c r="I11" s="320"/>
      <c r="J11" s="319">
        <f>'منقح 2011'!G32</f>
        <v>0</v>
      </c>
      <c r="K11" s="320"/>
      <c r="L11" s="309">
        <f>'مقترح 2012'!G32</f>
        <v>1950</v>
      </c>
      <c r="M11" s="310"/>
      <c r="N11" s="309">
        <f>متفق2012!G32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2009'!H32</f>
        <v>0</v>
      </c>
      <c r="D12" s="321">
        <f>'معدل 2010'!H32</f>
        <v>0</v>
      </c>
      <c r="E12" s="322"/>
      <c r="F12" s="321">
        <f>'نفقات فعلية 2010'!H32</f>
        <v>0</v>
      </c>
      <c r="G12" s="322"/>
      <c r="H12" s="319">
        <f>'مصدق 2011'!H32</f>
        <v>0</v>
      </c>
      <c r="I12" s="320"/>
      <c r="J12" s="319">
        <f>'منقح 2011'!H32</f>
        <v>0</v>
      </c>
      <c r="K12" s="320"/>
      <c r="L12" s="309">
        <f>'مقترح 2012'!H32</f>
        <v>500</v>
      </c>
      <c r="M12" s="310"/>
      <c r="N12" s="309">
        <f>متفق2012!H32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2009'!I32</f>
        <v>332.09300000000002</v>
      </c>
      <c r="D13" s="321">
        <f>'معدل 2010'!I32</f>
        <v>384.93</v>
      </c>
      <c r="E13" s="322"/>
      <c r="F13" s="321">
        <f>'نفقات فعلية 2010'!I32</f>
        <v>378.61500000000001</v>
      </c>
      <c r="G13" s="322"/>
      <c r="H13" s="319">
        <f>'مصدق 2011'!I32</f>
        <v>427.39800000000002</v>
      </c>
      <c r="I13" s="320"/>
      <c r="J13" s="319">
        <f>'منقح 2011'!I32</f>
        <v>862.39800000000002</v>
      </c>
      <c r="K13" s="320"/>
      <c r="L13" s="309">
        <f>'مقترح 2012'!I32</f>
        <v>2250</v>
      </c>
      <c r="M13" s="310"/>
      <c r="N13" s="309">
        <f>متفق2012!I32</f>
        <v>427.39800000000002</v>
      </c>
      <c r="O13" s="310"/>
      <c r="P13" s="36">
        <f t="shared" si="5"/>
        <v>0</v>
      </c>
      <c r="Q13" s="36">
        <f t="shared" si="6"/>
        <v>-50.440747775389092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2009'!J32</f>
        <v>279.07400000000001</v>
      </c>
      <c r="D14" s="321">
        <f>'معدل 2010'!J32</f>
        <v>294.47300000000001</v>
      </c>
      <c r="E14" s="322"/>
      <c r="F14" s="321">
        <f>'نفقات فعلية 2010'!J32</f>
        <v>289.74200000000002</v>
      </c>
      <c r="G14" s="322"/>
      <c r="H14" s="319">
        <f>'مصدق 2011'!J32</f>
        <v>287.93299999999999</v>
      </c>
      <c r="I14" s="320"/>
      <c r="J14" s="319">
        <f>'منقح 2011'!J32</f>
        <v>597.93299999999999</v>
      </c>
      <c r="K14" s="320"/>
      <c r="L14" s="309">
        <f>'مقترح 2012'!J32</f>
        <v>13250</v>
      </c>
      <c r="M14" s="310"/>
      <c r="N14" s="309">
        <f>متفق2012!J32</f>
        <v>287.93299999999999</v>
      </c>
      <c r="O14" s="310"/>
      <c r="P14" s="36">
        <f t="shared" si="5"/>
        <v>0</v>
      </c>
      <c r="Q14" s="36">
        <f t="shared" si="6"/>
        <v>-51.845273634336955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2009'!N32</f>
        <v>0</v>
      </c>
      <c r="D15" s="323">
        <f>'معدل 2010'!N32</f>
        <v>0</v>
      </c>
      <c r="E15" s="324"/>
      <c r="F15" s="323">
        <f>'نفقات فعلية 2010'!N32</f>
        <v>0</v>
      </c>
      <c r="G15" s="324"/>
      <c r="H15" s="333">
        <f>'مصدق 2011'!N32</f>
        <v>0</v>
      </c>
      <c r="I15" s="334"/>
      <c r="J15" s="333">
        <f>'منقح 2011'!N32</f>
        <v>0</v>
      </c>
      <c r="K15" s="334"/>
      <c r="L15" s="325">
        <f>'مقترح 2012'!N32</f>
        <v>0</v>
      </c>
      <c r="M15" s="326"/>
      <c r="N15" s="325">
        <f>متفق2012!N32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7007.8429999999989</v>
      </c>
      <c r="D16" s="416">
        <f>D6+D15</f>
        <v>8977.1</v>
      </c>
      <c r="E16" s="417"/>
      <c r="F16" s="416">
        <f t="shared" ref="F16" si="7">F6+F15</f>
        <v>7610.2550000000001</v>
      </c>
      <c r="G16" s="417"/>
      <c r="H16" s="416">
        <f t="shared" ref="H16" si="8">H6+H15</f>
        <v>11174.737999999998</v>
      </c>
      <c r="I16" s="417"/>
      <c r="J16" s="416">
        <f t="shared" ref="J16" si="9">J6+J15</f>
        <v>13261.084999999999</v>
      </c>
      <c r="K16" s="417"/>
      <c r="L16" s="418">
        <f t="shared" ref="L16" si="10">L6+L15</f>
        <v>78587.278999999995</v>
      </c>
      <c r="M16" s="419"/>
      <c r="N16" s="418">
        <f t="shared" ref="N16" si="11">N6+N15</f>
        <v>12345.202999999998</v>
      </c>
      <c r="O16" s="419"/>
      <c r="P16" s="36">
        <f t="shared" si="5"/>
        <v>10.47420530127865</v>
      </c>
      <c r="Q16" s="36">
        <f t="shared" si="6"/>
        <v>-6.906538944588636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2009'!C32</f>
        <v>13.865</v>
      </c>
      <c r="E21" s="318"/>
      <c r="F21" s="309">
        <f>ايرادفعلي2010!C32</f>
        <v>21.077999999999999</v>
      </c>
      <c r="G21" s="310"/>
      <c r="H21" s="309">
        <f>مخطط2011!C32</f>
        <v>25</v>
      </c>
      <c r="I21" s="310"/>
      <c r="J21" s="315">
        <f>مخطط2012!C32</f>
        <v>45</v>
      </c>
      <c r="K21" s="316"/>
      <c r="L21" s="37">
        <f>(J21/H21-1)*100</f>
        <v>80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2009'!D32</f>
        <v>0</v>
      </c>
      <c r="E22" s="318"/>
      <c r="F22" s="309">
        <f>ايرادفعلي2010!D32</f>
        <v>0</v>
      </c>
      <c r="G22" s="310"/>
      <c r="H22" s="309">
        <f>مخطط2011!D32</f>
        <v>0</v>
      </c>
      <c r="I22" s="310"/>
      <c r="J22" s="315">
        <f>مخطط2012!D32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2009'!E32</f>
        <v>0</v>
      </c>
      <c r="E23" s="318"/>
      <c r="F23" s="309">
        <f>ايرادفعلي2010!E32</f>
        <v>0</v>
      </c>
      <c r="G23" s="310"/>
      <c r="H23" s="309">
        <f>مخطط2011!E32</f>
        <v>0</v>
      </c>
      <c r="I23" s="310"/>
      <c r="J23" s="315">
        <f>مخطط2012!E32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2009'!F32</f>
        <v>14.343999999999999</v>
      </c>
      <c r="E24" s="318"/>
      <c r="F24" s="309">
        <f>ايرادفعلي2010!F32</f>
        <v>10.462</v>
      </c>
      <c r="G24" s="310"/>
      <c r="H24" s="309">
        <f>مخطط2011!F32</f>
        <v>16</v>
      </c>
      <c r="I24" s="310"/>
      <c r="J24" s="315">
        <f>مخطط2012!F32</f>
        <v>63</v>
      </c>
      <c r="K24" s="316"/>
      <c r="L24" s="37">
        <f t="shared" si="12"/>
        <v>293.75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2009'!G32</f>
        <v>0</v>
      </c>
      <c r="E25" s="318"/>
      <c r="F25" s="309">
        <f>ايرادفعلي2010!G32</f>
        <v>0</v>
      </c>
      <c r="G25" s="310"/>
      <c r="H25" s="309">
        <f>مخطط2011!G32</f>
        <v>0</v>
      </c>
      <c r="I25" s="310"/>
      <c r="J25" s="315">
        <f>مخطط2012!G32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28.209</v>
      </c>
      <c r="E26" s="393"/>
      <c r="F26" s="392">
        <f>SUM(F21:G25)</f>
        <v>31.54</v>
      </c>
      <c r="G26" s="393"/>
      <c r="H26" s="392">
        <f t="shared" ref="H26" si="13">SUM(H21:I25)</f>
        <v>41</v>
      </c>
      <c r="I26" s="393"/>
      <c r="J26" s="392">
        <f t="shared" ref="J26" si="14">SUM(J21:K25)</f>
        <v>108</v>
      </c>
      <c r="K26" s="393"/>
      <c r="L26" s="37">
        <f t="shared" si="12"/>
        <v>163.41463414634148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/>
      <c r="E29" s="171">
        <v>1</v>
      </c>
      <c r="F29" s="171">
        <v>25</v>
      </c>
      <c r="G29" s="171">
        <v>3</v>
      </c>
      <c r="H29" s="171">
        <v>37</v>
      </c>
      <c r="I29" s="171">
        <v>35</v>
      </c>
      <c r="J29" s="171">
        <v>60</v>
      </c>
      <c r="K29" s="171">
        <v>68</v>
      </c>
      <c r="L29" s="171">
        <v>104</v>
      </c>
      <c r="M29" s="171">
        <v>45</v>
      </c>
      <c r="N29" s="174">
        <v>48</v>
      </c>
      <c r="O29" s="174">
        <v>44</v>
      </c>
      <c r="P29" s="172">
        <f>SUM(D29:O29)</f>
        <v>470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0</v>
      </c>
      <c r="E32" s="175">
        <v>2</v>
      </c>
      <c r="F32" s="175">
        <v>25</v>
      </c>
      <c r="G32" s="175">
        <v>5</v>
      </c>
      <c r="H32" s="175">
        <v>46</v>
      </c>
      <c r="I32" s="175">
        <v>34</v>
      </c>
      <c r="J32" s="175">
        <v>95</v>
      </c>
      <c r="K32" s="175">
        <v>140</v>
      </c>
      <c r="L32" s="175">
        <v>100</v>
      </c>
      <c r="M32" s="175">
        <v>38</v>
      </c>
      <c r="N32" s="176">
        <v>52</v>
      </c>
      <c r="O32" s="176">
        <v>37</v>
      </c>
      <c r="P32" s="172">
        <f>SUM(D32:O32)</f>
        <v>574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رقم(1)2012'!C31</f>
        <v>0</v>
      </c>
      <c r="E35" s="192">
        <f>'جدول رقم(1)2012'!D31</f>
        <v>2</v>
      </c>
      <c r="F35" s="192">
        <f>'جدول رقم(1)2012'!E31</f>
        <v>20</v>
      </c>
      <c r="G35" s="192">
        <f>'جدول رقم(1)2012'!F31</f>
        <v>10</v>
      </c>
      <c r="H35" s="192">
        <f>'جدول رقم(1)2012'!G31</f>
        <v>40</v>
      </c>
      <c r="I35" s="192">
        <f>'جدول رقم(1)2012'!H31</f>
        <v>33</v>
      </c>
      <c r="J35" s="192">
        <f>'جدول رقم(1)2012'!I31</f>
        <v>111</v>
      </c>
      <c r="K35" s="192">
        <f>'جدول رقم(1)2012'!J31</f>
        <v>121</v>
      </c>
      <c r="L35" s="192">
        <f>'جدول رقم(1)2012'!K31</f>
        <v>34</v>
      </c>
      <c r="M35" s="192">
        <f>'جدول رقم(1)2012'!L31</f>
        <v>40</v>
      </c>
      <c r="N35" s="192">
        <f>'جدول رقم(1)2012'!M31</f>
        <v>52</v>
      </c>
      <c r="O35" s="192">
        <f>'جدول رقم(1)2012'!N31</f>
        <v>25</v>
      </c>
      <c r="P35" s="193">
        <f>SUM(D35:O35)</f>
        <v>488</v>
      </c>
      <c r="Q35" s="32">
        <v>45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4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218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5919.0169999999998</v>
      </c>
      <c r="E6" s="417"/>
      <c r="F6" s="416">
        <f t="shared" ref="F6" si="0">SUM(F7:G14)</f>
        <v>5328.6469999999999</v>
      </c>
      <c r="G6" s="417"/>
      <c r="H6" s="416">
        <f t="shared" ref="H6" si="1">SUM(H7:I14)</f>
        <v>10041.609</v>
      </c>
      <c r="I6" s="417"/>
      <c r="J6" s="416">
        <f t="shared" ref="J6" si="2">SUM(J7:K14)</f>
        <v>10118.487000000001</v>
      </c>
      <c r="K6" s="417"/>
      <c r="L6" s="418">
        <f t="shared" ref="L6" si="3">SUM(L7:M14)</f>
        <v>14972.330999999998</v>
      </c>
      <c r="M6" s="419"/>
      <c r="N6" s="418">
        <f t="shared" ref="N6" si="4">SUM(N7:O14)</f>
        <v>11858.339</v>
      </c>
      <c r="O6" s="419"/>
      <c r="P6" s="36">
        <f>(N6/H6-1)*100</f>
        <v>18.092020910194773</v>
      </c>
      <c r="Q6" s="36">
        <f>(N6/J6-1)*100</f>
        <v>17.19478416091258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2009'!C33</f>
        <v>0</v>
      </c>
      <c r="D7" s="321">
        <f>'معدل 2010'!C33</f>
        <v>4157.0169999999998</v>
      </c>
      <c r="E7" s="322"/>
      <c r="F7" s="321">
        <f>'نفقات فعلية 2010'!C33</f>
        <v>3722.8789999999999</v>
      </c>
      <c r="G7" s="322"/>
      <c r="H7" s="319">
        <f>'مصدق 2011'!C33</f>
        <v>8020.3590000000004</v>
      </c>
      <c r="I7" s="320"/>
      <c r="J7" s="319">
        <f>'منقح 2011'!C33</f>
        <v>8097.2370000000001</v>
      </c>
      <c r="K7" s="320"/>
      <c r="L7" s="309">
        <f>'مقترح 2012'!C33</f>
        <v>10706.066999999999</v>
      </c>
      <c r="M7" s="310"/>
      <c r="N7" s="309">
        <f>متفق2012!C33</f>
        <v>9837.0889999999999</v>
      </c>
      <c r="O7" s="310"/>
      <c r="P7" s="36">
        <f t="shared" ref="P7:P16" si="5">(N7/H7-1)*100</f>
        <v>22.65147981530502</v>
      </c>
      <c r="Q7" s="36">
        <f t="shared" ref="Q7:Q16" si="6">(N7/J7-1)*100</f>
        <v>21.486983769895819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2009'!D33</f>
        <v>0</v>
      </c>
      <c r="D8" s="321">
        <f>'معدل 2010'!D33</f>
        <v>1207</v>
      </c>
      <c r="E8" s="322"/>
      <c r="F8" s="321">
        <f>'نفقات فعلية 2010'!D33</f>
        <v>882.54300000000001</v>
      </c>
      <c r="G8" s="322"/>
      <c r="H8" s="319">
        <f>'مصدق 2011'!D33</f>
        <v>1039</v>
      </c>
      <c r="I8" s="320"/>
      <c r="J8" s="319">
        <f>'منقح 2011'!D33</f>
        <v>1039</v>
      </c>
      <c r="K8" s="320"/>
      <c r="L8" s="309">
        <f>'مقترح 2012'!D33</f>
        <v>1864.5</v>
      </c>
      <c r="M8" s="310"/>
      <c r="N8" s="309">
        <f>متفق2012!D33</f>
        <v>1039</v>
      </c>
      <c r="O8" s="310"/>
      <c r="P8" s="36">
        <f t="shared" si="5"/>
        <v>0</v>
      </c>
      <c r="Q8" s="36">
        <f t="shared" si="6"/>
        <v>0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2009'!E33</f>
        <v>0</v>
      </c>
      <c r="D9" s="321">
        <f>'معدل 2010'!E33</f>
        <v>0</v>
      </c>
      <c r="E9" s="322"/>
      <c r="F9" s="321">
        <f>'نفقات فعلية 2010'!E33</f>
        <v>0</v>
      </c>
      <c r="G9" s="322"/>
      <c r="H9" s="319">
        <f>'مصدق 2011'!E33</f>
        <v>0</v>
      </c>
      <c r="I9" s="320"/>
      <c r="J9" s="319">
        <f>'منقح 2011'!E33</f>
        <v>0</v>
      </c>
      <c r="K9" s="320"/>
      <c r="L9" s="309">
        <f>'مقترح 2012'!E33</f>
        <v>0</v>
      </c>
      <c r="M9" s="310"/>
      <c r="N9" s="309">
        <f>متفق2012!E33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2009'!F33</f>
        <v>0</v>
      </c>
      <c r="D10" s="321">
        <f>'معدل 2010'!F33</f>
        <v>0</v>
      </c>
      <c r="E10" s="322"/>
      <c r="F10" s="321">
        <f>'نفقات فعلية 2010'!F33</f>
        <v>0</v>
      </c>
      <c r="G10" s="322"/>
      <c r="H10" s="319">
        <f>'مصدق 2011'!F33</f>
        <v>0</v>
      </c>
      <c r="I10" s="320"/>
      <c r="J10" s="319">
        <f>'منقح 2011'!F33</f>
        <v>0</v>
      </c>
      <c r="K10" s="320"/>
      <c r="L10" s="309">
        <f>'مقترح 2012'!F33</f>
        <v>0</v>
      </c>
      <c r="M10" s="310"/>
      <c r="N10" s="309">
        <f>متفق2012!F33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2009'!G33</f>
        <v>0</v>
      </c>
      <c r="D11" s="321">
        <f>'معدل 2010'!G33</f>
        <v>0</v>
      </c>
      <c r="E11" s="322"/>
      <c r="F11" s="321">
        <f>'نفقات فعلية 2010'!G33</f>
        <v>0</v>
      </c>
      <c r="G11" s="322"/>
      <c r="H11" s="319">
        <f>'مصدق 2011'!G33</f>
        <v>0</v>
      </c>
      <c r="I11" s="320"/>
      <c r="J11" s="319">
        <f>'منقح 2011'!G33</f>
        <v>0</v>
      </c>
      <c r="K11" s="320"/>
      <c r="L11" s="309">
        <f>'مقترح 2012'!G33</f>
        <v>0</v>
      </c>
      <c r="M11" s="310"/>
      <c r="N11" s="309">
        <f>متفق2012!G33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2009'!H33</f>
        <v>0</v>
      </c>
      <c r="D12" s="321">
        <f>'معدل 2010'!H33</f>
        <v>0</v>
      </c>
      <c r="E12" s="322"/>
      <c r="F12" s="321">
        <f>'نفقات فعلية 2010'!H33</f>
        <v>0</v>
      </c>
      <c r="G12" s="322"/>
      <c r="H12" s="319">
        <f>'مصدق 2011'!H33</f>
        <v>0</v>
      </c>
      <c r="I12" s="320"/>
      <c r="J12" s="319">
        <f>'منقح 2011'!H33</f>
        <v>0</v>
      </c>
      <c r="K12" s="320"/>
      <c r="L12" s="309">
        <f>'مقترح 2012'!H33</f>
        <v>0</v>
      </c>
      <c r="M12" s="310"/>
      <c r="N12" s="309">
        <f>متفق2012!H33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2009'!I33</f>
        <v>0</v>
      </c>
      <c r="D13" s="321">
        <f>'معدل 2010'!I33</f>
        <v>20</v>
      </c>
      <c r="E13" s="322"/>
      <c r="F13" s="321">
        <f>'نفقات فعلية 2010'!I33</f>
        <v>0</v>
      </c>
      <c r="G13" s="322"/>
      <c r="H13" s="319">
        <f>'مصدق 2011'!I33</f>
        <v>12.5</v>
      </c>
      <c r="I13" s="320"/>
      <c r="J13" s="319">
        <f>'منقح 2011'!I33</f>
        <v>12.5</v>
      </c>
      <c r="K13" s="320"/>
      <c r="L13" s="309">
        <f>'مقترح 2012'!I33</f>
        <v>20</v>
      </c>
      <c r="M13" s="310"/>
      <c r="N13" s="309">
        <f>متفق2012!I33</f>
        <v>12.5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2009'!J33</f>
        <v>0</v>
      </c>
      <c r="D14" s="321">
        <f>'معدل 2010'!J33</f>
        <v>535</v>
      </c>
      <c r="E14" s="322"/>
      <c r="F14" s="321">
        <f>'نفقات فعلية 2010'!J33</f>
        <v>723.22500000000002</v>
      </c>
      <c r="G14" s="322"/>
      <c r="H14" s="319">
        <f>'مصدق 2011'!J33</f>
        <v>969.75</v>
      </c>
      <c r="I14" s="320"/>
      <c r="J14" s="319">
        <f>'منقح 2011'!J33</f>
        <v>969.75</v>
      </c>
      <c r="K14" s="320"/>
      <c r="L14" s="309">
        <f>'مقترح 2012'!J33</f>
        <v>2381.7640000000001</v>
      </c>
      <c r="M14" s="310"/>
      <c r="N14" s="309">
        <f>متفق2012!J33</f>
        <v>969.75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2009'!N33</f>
        <v>0</v>
      </c>
      <c r="D15" s="323">
        <f>'معدل 2010'!N33</f>
        <v>0</v>
      </c>
      <c r="E15" s="324"/>
      <c r="F15" s="323">
        <f>'نفقات فعلية 2010'!N33</f>
        <v>0</v>
      </c>
      <c r="G15" s="324"/>
      <c r="H15" s="333">
        <f>'مصدق 2011'!N33</f>
        <v>0</v>
      </c>
      <c r="I15" s="334"/>
      <c r="J15" s="333">
        <f>'منقح 2011'!N33</f>
        <v>0</v>
      </c>
      <c r="K15" s="334"/>
      <c r="L15" s="325">
        <f>'مقترح 2012'!N33</f>
        <v>0</v>
      </c>
      <c r="M15" s="326"/>
      <c r="N15" s="325">
        <f>متفق2012!N33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5919.0169999999998</v>
      </c>
      <c r="E16" s="417"/>
      <c r="F16" s="416">
        <f t="shared" ref="F16" si="7">F6+F15</f>
        <v>5328.6469999999999</v>
      </c>
      <c r="G16" s="417"/>
      <c r="H16" s="416">
        <f t="shared" ref="H16" si="8">H6+H15</f>
        <v>10041.609</v>
      </c>
      <c r="I16" s="417"/>
      <c r="J16" s="416">
        <f t="shared" ref="J16" si="9">J6+J15</f>
        <v>10118.487000000001</v>
      </c>
      <c r="K16" s="417"/>
      <c r="L16" s="418">
        <f t="shared" ref="L16" si="10">L6+L15</f>
        <v>14972.330999999998</v>
      </c>
      <c r="M16" s="419"/>
      <c r="N16" s="418">
        <f t="shared" ref="N16" si="11">N6+N15</f>
        <v>11858.339</v>
      </c>
      <c r="O16" s="419"/>
      <c r="P16" s="36">
        <f t="shared" si="5"/>
        <v>18.092020910194773</v>
      </c>
      <c r="Q16" s="36">
        <f t="shared" si="6"/>
        <v>17.19478416091258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2009'!C33</f>
        <v>0</v>
      </c>
      <c r="E21" s="318"/>
      <c r="F21" s="309">
        <f>ايرادفعلي2010!C33</f>
        <v>3.36</v>
      </c>
      <c r="G21" s="310"/>
      <c r="H21" s="309">
        <f>مخطط2011!C33</f>
        <v>10</v>
      </c>
      <c r="I21" s="310"/>
      <c r="J21" s="315">
        <f>مخطط2012!C33</f>
        <v>5</v>
      </c>
      <c r="K21" s="316"/>
      <c r="L21" s="37">
        <f>(J21/H21-1)*100</f>
        <v>-50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2009'!D33</f>
        <v>0</v>
      </c>
      <c r="E22" s="318"/>
      <c r="F22" s="309">
        <f>ايرادفعلي2010!D33</f>
        <v>0</v>
      </c>
      <c r="G22" s="310"/>
      <c r="H22" s="309">
        <f>مخطط2011!D33</f>
        <v>0</v>
      </c>
      <c r="I22" s="310"/>
      <c r="J22" s="315">
        <f>مخطط2012!D33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2009'!E33</f>
        <v>0</v>
      </c>
      <c r="E23" s="318"/>
      <c r="F23" s="309">
        <f>ايرادفعلي2010!E33</f>
        <v>0</v>
      </c>
      <c r="G23" s="310"/>
      <c r="H23" s="309">
        <f>مخطط2011!E33</f>
        <v>0</v>
      </c>
      <c r="I23" s="310"/>
      <c r="J23" s="315">
        <f>مخطط2012!E33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2009'!F33</f>
        <v>0</v>
      </c>
      <c r="E24" s="318"/>
      <c r="F24" s="309">
        <f>ايرادفعلي2010!F33</f>
        <v>14.12</v>
      </c>
      <c r="G24" s="310"/>
      <c r="H24" s="309">
        <f>مخطط2011!F33</f>
        <v>0</v>
      </c>
      <c r="I24" s="310"/>
      <c r="J24" s="315">
        <f>مخطط2012!F33</f>
        <v>14.7</v>
      </c>
      <c r="K24" s="316"/>
      <c r="L24" s="37" t="e">
        <f t="shared" si="12"/>
        <v>#DIV/0!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2009'!G33</f>
        <v>0</v>
      </c>
      <c r="E25" s="318"/>
      <c r="F25" s="309">
        <f>ايرادفعلي2010!G33</f>
        <v>0</v>
      </c>
      <c r="G25" s="310"/>
      <c r="H25" s="309">
        <f>مخطط2011!G33</f>
        <v>0</v>
      </c>
      <c r="I25" s="310"/>
      <c r="J25" s="315">
        <f>مخطط2012!G33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17.48</v>
      </c>
      <c r="G26" s="393"/>
      <c r="H26" s="392">
        <f t="shared" ref="H26" si="13">SUM(H21:I25)</f>
        <v>10</v>
      </c>
      <c r="I26" s="393"/>
      <c r="J26" s="392">
        <f t="shared" ref="J26" si="14">SUM(J21:K25)</f>
        <v>19.7</v>
      </c>
      <c r="K26" s="393"/>
      <c r="L26" s="37">
        <f t="shared" si="12"/>
        <v>97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2</v>
      </c>
      <c r="F32" s="175">
        <v>19</v>
      </c>
      <c r="G32" s="175">
        <v>10</v>
      </c>
      <c r="H32" s="175">
        <v>8</v>
      </c>
      <c r="I32" s="175">
        <v>4</v>
      </c>
      <c r="J32" s="175">
        <v>77</v>
      </c>
      <c r="K32" s="175">
        <v>136</v>
      </c>
      <c r="L32" s="175">
        <v>178</v>
      </c>
      <c r="M32" s="175">
        <v>39</v>
      </c>
      <c r="N32" s="176">
        <v>16</v>
      </c>
      <c r="O32" s="176">
        <v>29</v>
      </c>
      <c r="P32" s="172">
        <f>SUM(D32:O32)</f>
        <v>519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رقم(1)2012'!C32</f>
        <v>1</v>
      </c>
      <c r="E35" s="192">
        <f>'جدول رقم(1)2012'!D32</f>
        <v>2</v>
      </c>
      <c r="F35" s="192">
        <f>'جدول رقم(1)2012'!E32</f>
        <v>5</v>
      </c>
      <c r="G35" s="192">
        <f>'جدول رقم(1)2012'!F32</f>
        <v>8</v>
      </c>
      <c r="H35" s="192">
        <f>'جدول رقم(1)2012'!G32</f>
        <v>9</v>
      </c>
      <c r="I35" s="192">
        <f>'جدول رقم(1)2012'!H32</f>
        <v>9</v>
      </c>
      <c r="J35" s="192">
        <f>'جدول رقم(1)2012'!I32</f>
        <v>46</v>
      </c>
      <c r="K35" s="192">
        <f>'جدول رقم(1)2012'!J32</f>
        <v>172</v>
      </c>
      <c r="L35" s="192">
        <f>'جدول رقم(1)2012'!K32</f>
        <v>152</v>
      </c>
      <c r="M35" s="192">
        <f>'جدول رقم(1)2012'!L32</f>
        <v>33</v>
      </c>
      <c r="N35" s="192">
        <f>'جدول رقم(1)2012'!M32</f>
        <v>19</v>
      </c>
      <c r="O35" s="192">
        <f>'جدول رقم(1)2012'!N32</f>
        <v>68</v>
      </c>
      <c r="P35" s="193">
        <f>SUM(D35:O35)</f>
        <v>524</v>
      </c>
      <c r="Q35" s="32">
        <v>46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7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219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280030.98800000001</v>
      </c>
      <c r="E6" s="417"/>
      <c r="F6" s="416">
        <f t="shared" ref="F6" si="0">SUM(F7:G14)</f>
        <v>274610.37300000002</v>
      </c>
      <c r="G6" s="417"/>
      <c r="H6" s="416">
        <f t="shared" ref="H6" si="1">SUM(H7:I14)</f>
        <v>322212.5</v>
      </c>
      <c r="I6" s="417"/>
      <c r="J6" s="416">
        <f t="shared" ref="J6" si="2">SUM(J7:K14)</f>
        <v>322212.5</v>
      </c>
      <c r="K6" s="417"/>
      <c r="L6" s="418">
        <f t="shared" ref="L6" si="3">SUM(L7:M14)</f>
        <v>862902.35400000005</v>
      </c>
      <c r="M6" s="419"/>
      <c r="N6" s="418">
        <f t="shared" ref="N6" si="4">SUM(N7:O14)</f>
        <v>323492.01299999998</v>
      </c>
      <c r="O6" s="419"/>
      <c r="P6" s="36">
        <f>(N6/H6-1)*100</f>
        <v>0.39710222291189368</v>
      </c>
      <c r="Q6" s="36">
        <f>(N6/J6-1)*100</f>
        <v>0.39710222291189368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2009'!C34</f>
        <v>0</v>
      </c>
      <c r="D7" s="321">
        <f>'معدل 2010'!C34</f>
        <v>7832.44</v>
      </c>
      <c r="E7" s="322"/>
      <c r="F7" s="321">
        <f>'نفقات فعلية 2010'!C34</f>
        <v>8475.8799999999992</v>
      </c>
      <c r="G7" s="322"/>
      <c r="H7" s="319">
        <f>'مصدق 2011'!C34</f>
        <v>12643</v>
      </c>
      <c r="I7" s="320"/>
      <c r="J7" s="319">
        <f>'منقح 2011'!C34</f>
        <v>16643</v>
      </c>
      <c r="K7" s="320"/>
      <c r="L7" s="309">
        <f>'مقترح 2012'!C34</f>
        <v>31449.41</v>
      </c>
      <c r="M7" s="310"/>
      <c r="N7" s="309">
        <f>متفق2012!C34</f>
        <v>13922.513000000001</v>
      </c>
      <c r="O7" s="310"/>
      <c r="P7" s="36">
        <f t="shared" ref="P7:P16" si="5">(N7/H7-1)*100</f>
        <v>10.12032745392708</v>
      </c>
      <c r="Q7" s="36">
        <f t="shared" ref="Q7:Q16" si="6">(N7/J7-1)*100</f>
        <v>-16.346133509583606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2009'!D34</f>
        <v>0</v>
      </c>
      <c r="D8" s="321">
        <f>'معدل 2010'!D34</f>
        <v>10242.891</v>
      </c>
      <c r="E8" s="322"/>
      <c r="F8" s="321">
        <f>'نفقات فعلية 2010'!D34</f>
        <v>4777.768</v>
      </c>
      <c r="G8" s="322"/>
      <c r="H8" s="319">
        <f>'مصدق 2011'!D34</f>
        <v>14562</v>
      </c>
      <c r="I8" s="320"/>
      <c r="J8" s="319">
        <f>'منقح 2011'!D34</f>
        <v>16899.5</v>
      </c>
      <c r="K8" s="320"/>
      <c r="L8" s="309">
        <f>'مقترح 2012'!D34</f>
        <v>19237.944</v>
      </c>
      <c r="M8" s="310"/>
      <c r="N8" s="309">
        <f>متفق2012!D34</f>
        <v>14562</v>
      </c>
      <c r="O8" s="310"/>
      <c r="P8" s="36">
        <f t="shared" si="5"/>
        <v>0</v>
      </c>
      <c r="Q8" s="36">
        <f t="shared" si="6"/>
        <v>-13.831770170715107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2009'!E34</f>
        <v>0</v>
      </c>
      <c r="D9" s="321">
        <f>'معدل 2010'!E34</f>
        <v>0</v>
      </c>
      <c r="E9" s="322"/>
      <c r="F9" s="321">
        <f>'نفقات فعلية 2010'!E34</f>
        <v>0</v>
      </c>
      <c r="G9" s="322"/>
      <c r="H9" s="319">
        <f>'مصدق 2011'!E34</f>
        <v>0</v>
      </c>
      <c r="I9" s="320"/>
      <c r="J9" s="319">
        <f>'منقح 2011'!E34</f>
        <v>0</v>
      </c>
      <c r="K9" s="320"/>
      <c r="L9" s="309">
        <f>'مقترح 2012'!E34</f>
        <v>0</v>
      </c>
      <c r="M9" s="310"/>
      <c r="N9" s="309">
        <f>متفق2012!E34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2009'!F34</f>
        <v>0</v>
      </c>
      <c r="D10" s="321">
        <f>'معدل 2010'!F34</f>
        <v>0</v>
      </c>
      <c r="E10" s="322"/>
      <c r="F10" s="321">
        <f>'نفقات فعلية 2010'!F34</f>
        <v>0</v>
      </c>
      <c r="G10" s="322"/>
      <c r="H10" s="319">
        <f>'مصدق 2011'!F34</f>
        <v>0</v>
      </c>
      <c r="I10" s="320"/>
      <c r="J10" s="319">
        <f>'منقح 2011'!F34</f>
        <v>0</v>
      </c>
      <c r="K10" s="320"/>
      <c r="L10" s="309">
        <f>'مقترح 2012'!F34</f>
        <v>0</v>
      </c>
      <c r="M10" s="310"/>
      <c r="N10" s="309">
        <f>متفق2012!F34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2009'!G34</f>
        <v>0</v>
      </c>
      <c r="D11" s="321">
        <f>'معدل 2010'!G34</f>
        <v>0</v>
      </c>
      <c r="E11" s="322"/>
      <c r="F11" s="321">
        <f>'نفقات فعلية 2010'!G34</f>
        <v>0</v>
      </c>
      <c r="G11" s="322"/>
      <c r="H11" s="319">
        <f>'مصدق 2011'!G34</f>
        <v>0</v>
      </c>
      <c r="I11" s="320"/>
      <c r="J11" s="319">
        <f>'منقح 2011'!G34</f>
        <v>0</v>
      </c>
      <c r="K11" s="320"/>
      <c r="L11" s="309">
        <f>'مقترح 2012'!G34</f>
        <v>0</v>
      </c>
      <c r="M11" s="310"/>
      <c r="N11" s="309">
        <f>متفق2012!G34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2009'!H34</f>
        <v>0</v>
      </c>
      <c r="D12" s="321">
        <f>'معدل 2010'!H34</f>
        <v>148233.196</v>
      </c>
      <c r="E12" s="322"/>
      <c r="F12" s="321">
        <f>'نفقات فعلية 2010'!H34</f>
        <v>148233.198</v>
      </c>
      <c r="G12" s="322"/>
      <c r="H12" s="319">
        <f>'مصدق 2011'!H34</f>
        <v>0</v>
      </c>
      <c r="I12" s="320"/>
      <c r="J12" s="319">
        <f>'منقح 2011'!H34</f>
        <v>0</v>
      </c>
      <c r="K12" s="320"/>
      <c r="L12" s="309">
        <f>'مقترح 2012'!H34</f>
        <v>0</v>
      </c>
      <c r="M12" s="310"/>
      <c r="N12" s="309">
        <f>متفق2012!H34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2009'!I34</f>
        <v>0</v>
      </c>
      <c r="D13" s="321">
        <f>'معدل 2010'!I34</f>
        <v>103890.927</v>
      </c>
      <c r="E13" s="322"/>
      <c r="F13" s="321">
        <f>'نفقات فعلية 2010'!I34</f>
        <v>103153.486</v>
      </c>
      <c r="G13" s="322"/>
      <c r="H13" s="319">
        <f>'مصدق 2011'!I34</f>
        <v>285007.5</v>
      </c>
      <c r="I13" s="320"/>
      <c r="J13" s="319">
        <f>'منقح 2011'!I34</f>
        <v>278670</v>
      </c>
      <c r="K13" s="320"/>
      <c r="L13" s="309">
        <f>'مقترح 2012'!I34</f>
        <v>800365</v>
      </c>
      <c r="M13" s="310"/>
      <c r="N13" s="309">
        <f>متفق2012!I34</f>
        <v>285007.5</v>
      </c>
      <c r="O13" s="310"/>
      <c r="P13" s="36">
        <f t="shared" si="5"/>
        <v>0</v>
      </c>
      <c r="Q13" s="36">
        <f t="shared" si="6"/>
        <v>2.274195284745395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2009'!J34</f>
        <v>0</v>
      </c>
      <c r="D14" s="321">
        <f>'معدل 2010'!J34</f>
        <v>9831.5339999999997</v>
      </c>
      <c r="E14" s="322"/>
      <c r="F14" s="321">
        <f>'نفقات فعلية 2010'!J34</f>
        <v>9970.0409999999993</v>
      </c>
      <c r="G14" s="322"/>
      <c r="H14" s="319">
        <f>'مصدق 2011'!J34</f>
        <v>10000</v>
      </c>
      <c r="I14" s="320"/>
      <c r="J14" s="319">
        <f>'منقح 2011'!J34</f>
        <v>10000</v>
      </c>
      <c r="K14" s="320"/>
      <c r="L14" s="309">
        <f>'مقترح 2012'!J34</f>
        <v>11850</v>
      </c>
      <c r="M14" s="310"/>
      <c r="N14" s="309">
        <f>متفق2012!J34</f>
        <v>10000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2009'!N34</f>
        <v>0</v>
      </c>
      <c r="D15" s="323">
        <f>'معدل 2010'!N34</f>
        <v>27202</v>
      </c>
      <c r="E15" s="324"/>
      <c r="F15" s="323">
        <f>'نفقات فعلية 2010'!N34</f>
        <v>0</v>
      </c>
      <c r="G15" s="324"/>
      <c r="H15" s="333">
        <f>'مصدق 2011'!N34</f>
        <v>229500</v>
      </c>
      <c r="I15" s="334"/>
      <c r="J15" s="333">
        <f>'منقح 2011'!N34</f>
        <v>69500</v>
      </c>
      <c r="K15" s="334"/>
      <c r="L15" s="325">
        <f>'مقترح 2012'!N34</f>
        <v>80000</v>
      </c>
      <c r="M15" s="326"/>
      <c r="N15" s="325">
        <f>متفق2012!N34</f>
        <v>56000</v>
      </c>
      <c r="O15" s="326"/>
      <c r="P15" s="36">
        <f t="shared" si="5"/>
        <v>-75.599128540305017</v>
      </c>
      <c r="Q15" s="36">
        <f t="shared" si="6"/>
        <v>-19.424460431654676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307232.98800000001</v>
      </c>
      <c r="E16" s="417"/>
      <c r="F16" s="416">
        <f t="shared" ref="F16" si="7">F6+F15</f>
        <v>274610.37300000002</v>
      </c>
      <c r="G16" s="417"/>
      <c r="H16" s="416">
        <f t="shared" ref="H16" si="8">H6+H15</f>
        <v>551712.5</v>
      </c>
      <c r="I16" s="417"/>
      <c r="J16" s="416">
        <f t="shared" ref="J16" si="9">J6+J15</f>
        <v>391712.5</v>
      </c>
      <c r="K16" s="417"/>
      <c r="L16" s="418">
        <f t="shared" ref="L16" si="10">L6+L15</f>
        <v>942902.35400000005</v>
      </c>
      <c r="M16" s="419"/>
      <c r="N16" s="418">
        <f t="shared" ref="N16" si="11">N6+N15</f>
        <v>379492.01299999998</v>
      </c>
      <c r="O16" s="419"/>
      <c r="P16" s="36">
        <f t="shared" si="5"/>
        <v>-31.215621723270726</v>
      </c>
      <c r="Q16" s="36">
        <f t="shared" si="6"/>
        <v>-3.1197592622140058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2009'!C34</f>
        <v>0</v>
      </c>
      <c r="E21" s="318"/>
      <c r="F21" s="309">
        <f>ايرادفعلي2010!C34</f>
        <v>23.263000000000002</v>
      </c>
      <c r="G21" s="310"/>
      <c r="H21" s="309">
        <f>مخطط2011!C34</f>
        <v>170</v>
      </c>
      <c r="I21" s="310"/>
      <c r="J21" s="315">
        <f>مخطط2012!C34</f>
        <v>25</v>
      </c>
      <c r="K21" s="316"/>
      <c r="L21" s="37">
        <f>(J21/H21-1)*100</f>
        <v>-85.294117647058826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2009'!D34</f>
        <v>0</v>
      </c>
      <c r="E22" s="318"/>
      <c r="F22" s="309">
        <f>ايرادفعلي2010!D34</f>
        <v>0</v>
      </c>
      <c r="G22" s="310"/>
      <c r="H22" s="309">
        <f>مخطط2011!D34</f>
        <v>0</v>
      </c>
      <c r="I22" s="310"/>
      <c r="J22" s="315">
        <f>مخطط2012!D34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2009'!E34</f>
        <v>0</v>
      </c>
      <c r="E23" s="318"/>
      <c r="F23" s="309">
        <f>ايرادفعلي2010!E34</f>
        <v>0</v>
      </c>
      <c r="G23" s="310"/>
      <c r="H23" s="309">
        <f>مخطط2011!E34</f>
        <v>0</v>
      </c>
      <c r="I23" s="310"/>
      <c r="J23" s="315">
        <f>مخطط2012!E34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2009'!F34</f>
        <v>0</v>
      </c>
      <c r="E24" s="318"/>
      <c r="F24" s="309">
        <f>ايرادفعلي2010!F34</f>
        <v>209.82499999999999</v>
      </c>
      <c r="G24" s="310"/>
      <c r="H24" s="309">
        <f>مخطط2011!F34</f>
        <v>16.25</v>
      </c>
      <c r="I24" s="310"/>
      <c r="J24" s="315">
        <f>مخطط2012!F34</f>
        <v>60</v>
      </c>
      <c r="K24" s="316"/>
      <c r="L24" s="37">
        <f t="shared" si="12"/>
        <v>269.23076923076923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2009'!G34</f>
        <v>0</v>
      </c>
      <c r="E25" s="318"/>
      <c r="F25" s="309">
        <f>ايرادفعلي2010!G34</f>
        <v>0</v>
      </c>
      <c r="G25" s="310"/>
      <c r="H25" s="309">
        <f>مخطط2011!G34</f>
        <v>0</v>
      </c>
      <c r="I25" s="310"/>
      <c r="J25" s="315">
        <f>مخطط2012!G34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233.08799999999999</v>
      </c>
      <c r="G26" s="393"/>
      <c r="H26" s="392">
        <f t="shared" ref="H26" si="13">SUM(H21:I25)</f>
        <v>186.25</v>
      </c>
      <c r="I26" s="393"/>
      <c r="J26" s="392">
        <f t="shared" ref="J26" si="14">SUM(J21:K25)</f>
        <v>85</v>
      </c>
      <c r="K26" s="393"/>
      <c r="L26" s="37">
        <f t="shared" si="12"/>
        <v>-54.36241610738255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3</v>
      </c>
      <c r="F32" s="175">
        <v>4</v>
      </c>
      <c r="G32" s="175">
        <v>1</v>
      </c>
      <c r="H32" s="175">
        <v>1</v>
      </c>
      <c r="I32" s="175">
        <v>4</v>
      </c>
      <c r="J32" s="175">
        <v>8</v>
      </c>
      <c r="K32" s="175">
        <v>8</v>
      </c>
      <c r="L32" s="175">
        <v>354</v>
      </c>
      <c r="M32" s="175">
        <v>400</v>
      </c>
      <c r="N32" s="176">
        <v>67</v>
      </c>
      <c r="O32" s="176">
        <v>150</v>
      </c>
      <c r="P32" s="172">
        <f>SUM(D32:O32)</f>
        <v>1001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رقم(1)2012'!C33</f>
        <v>1</v>
      </c>
      <c r="E35" s="192">
        <f>'جدول رقم(1)2012'!D33</f>
        <v>3</v>
      </c>
      <c r="F35" s="192">
        <f>'جدول رقم(1)2012'!E33</f>
        <v>4</v>
      </c>
      <c r="G35" s="192">
        <f>'جدول رقم(1)2012'!F33</f>
        <v>3</v>
      </c>
      <c r="H35" s="192">
        <f>'جدول رقم(1)2012'!G33</f>
        <v>15</v>
      </c>
      <c r="I35" s="192">
        <f>'جدول رقم(1)2012'!H33</f>
        <v>88</v>
      </c>
      <c r="J35" s="192">
        <f>'جدول رقم(1)2012'!I33</f>
        <v>172</v>
      </c>
      <c r="K35" s="192">
        <f>'جدول رقم(1)2012'!J33</f>
        <v>200</v>
      </c>
      <c r="L35" s="192">
        <f>'جدول رقم(1)2012'!K33</f>
        <v>464</v>
      </c>
      <c r="M35" s="192">
        <f>'جدول رقم(1)2012'!L33</f>
        <v>338</v>
      </c>
      <c r="N35" s="192">
        <f>'جدول رقم(1)2012'!M33</f>
        <v>106</v>
      </c>
      <c r="O35" s="192">
        <f>'جدول رقم(1)2012'!N33</f>
        <v>213</v>
      </c>
      <c r="P35" s="193">
        <f>SUM(D35:O35)</f>
        <v>1607</v>
      </c>
      <c r="Q35" s="32">
        <v>47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O22" sqref="O22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193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0</v>
      </c>
      <c r="D6" s="323">
        <f>SUM(D7:E14)</f>
        <v>17332.476000000002</v>
      </c>
      <c r="E6" s="324"/>
      <c r="F6" s="323">
        <f t="shared" ref="F6" si="0">SUM(F7:G14)</f>
        <v>0</v>
      </c>
      <c r="G6" s="324"/>
      <c r="H6" s="323">
        <f t="shared" ref="H6" si="1">SUM(H7:I14)</f>
        <v>16105.368</v>
      </c>
      <c r="I6" s="324"/>
      <c r="J6" s="323">
        <f t="shared" ref="J6" si="2">SUM(J7:K14)</f>
        <v>16266.956</v>
      </c>
      <c r="K6" s="324"/>
      <c r="L6" s="303">
        <f t="shared" ref="L6" si="3">SUM(L7:M14)</f>
        <v>26293.053</v>
      </c>
      <c r="M6" s="304"/>
      <c r="N6" s="303">
        <f t="shared" ref="N6" si="4">SUM(N7:O14)</f>
        <v>17251.315000000002</v>
      </c>
      <c r="O6" s="304"/>
      <c r="P6" s="281">
        <f>(N6/H6-1)*100</f>
        <v>7.1153108702638912</v>
      </c>
      <c r="Q6" s="281">
        <f>(N6/J6-1)*100</f>
        <v>6.0512796616650544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2009'!C8</f>
        <v>0</v>
      </c>
      <c r="D7" s="321">
        <f>'معدل 2010'!C8</f>
        <v>15941.976000000001</v>
      </c>
      <c r="E7" s="322"/>
      <c r="F7" s="321">
        <f>'نفقات فعلية 2010'!C8</f>
        <v>0</v>
      </c>
      <c r="G7" s="322"/>
      <c r="H7" s="319">
        <f>'مصدق 2011'!C8</f>
        <v>15151.368</v>
      </c>
      <c r="I7" s="320"/>
      <c r="J7" s="319">
        <f>'منقح 2011'!C8</f>
        <v>15312.956</v>
      </c>
      <c r="K7" s="320"/>
      <c r="L7" s="309">
        <f>'مقترح 2012'!C8</f>
        <v>16996.248</v>
      </c>
      <c r="M7" s="310"/>
      <c r="N7" s="311">
        <f>متفق2012!C8</f>
        <v>15807.315000000001</v>
      </c>
      <c r="O7" s="312"/>
      <c r="P7" s="281">
        <f t="shared" ref="P7:P16" si="5">(N7/H7-1)*100</f>
        <v>4.3292922460862915</v>
      </c>
      <c r="Q7" s="281">
        <f t="shared" ref="Q7:Q16" si="6">(N7/J7-1)*100</f>
        <v>3.2283707992108113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2009'!D8</f>
        <v>0</v>
      </c>
      <c r="D8" s="321">
        <f>'معدل 2010'!D8</f>
        <v>990.5</v>
      </c>
      <c r="E8" s="322"/>
      <c r="F8" s="321">
        <f>'نفقات فعلية 2010'!D8</f>
        <v>0</v>
      </c>
      <c r="G8" s="322"/>
      <c r="H8" s="319">
        <f>'مصدق 2011'!D8</f>
        <v>900</v>
      </c>
      <c r="I8" s="320"/>
      <c r="J8" s="319">
        <f>'منقح 2011'!D8</f>
        <v>860</v>
      </c>
      <c r="K8" s="320"/>
      <c r="L8" s="309">
        <f>'مقترح 2012'!D8</f>
        <v>2211.8049999999998</v>
      </c>
      <c r="M8" s="310"/>
      <c r="N8" s="309">
        <f>متفق2012!D8</f>
        <v>900</v>
      </c>
      <c r="O8" s="310"/>
      <c r="P8" s="281">
        <f t="shared" si="5"/>
        <v>0</v>
      </c>
      <c r="Q8" s="281">
        <f t="shared" si="6"/>
        <v>4.6511627906976827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2009'!E8</f>
        <v>0</v>
      </c>
      <c r="D9" s="321">
        <f>'معدل 2010'!E8</f>
        <v>0</v>
      </c>
      <c r="E9" s="322"/>
      <c r="F9" s="321">
        <f>'نفقات فعلية 2010'!E8</f>
        <v>0</v>
      </c>
      <c r="G9" s="322"/>
      <c r="H9" s="319">
        <f>'مصدق 2011'!E8</f>
        <v>0</v>
      </c>
      <c r="I9" s="320"/>
      <c r="J9" s="319">
        <f>'منقح 2011'!E8</f>
        <v>0</v>
      </c>
      <c r="K9" s="320"/>
      <c r="L9" s="309">
        <f>'مقترح 2012'!E8</f>
        <v>0</v>
      </c>
      <c r="M9" s="310"/>
      <c r="N9" s="309">
        <f>متفق2012!E8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2009'!F8</f>
        <v>0</v>
      </c>
      <c r="D10" s="321">
        <f>'معدل 2010'!F8</f>
        <v>0</v>
      </c>
      <c r="E10" s="322"/>
      <c r="F10" s="321">
        <f>'نفقات فعلية 2010'!F8</f>
        <v>0</v>
      </c>
      <c r="G10" s="322"/>
      <c r="H10" s="319">
        <f>'مصدق 2011'!F8</f>
        <v>0</v>
      </c>
      <c r="I10" s="320"/>
      <c r="J10" s="319">
        <f>'منقح 2011'!F8</f>
        <v>0</v>
      </c>
      <c r="K10" s="320"/>
      <c r="L10" s="309">
        <f>'مقترح 2012'!F8</f>
        <v>0</v>
      </c>
      <c r="M10" s="310"/>
      <c r="N10" s="309">
        <f>متفق2012!F8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2009'!G8</f>
        <v>0</v>
      </c>
      <c r="D11" s="321">
        <f>'معدل 2010'!G8</f>
        <v>0</v>
      </c>
      <c r="E11" s="322"/>
      <c r="F11" s="321">
        <f>'نفقات فعلية 2010'!G8</f>
        <v>0</v>
      </c>
      <c r="G11" s="322"/>
      <c r="H11" s="319">
        <f>'مصدق 2011'!G8</f>
        <v>0</v>
      </c>
      <c r="I11" s="320"/>
      <c r="J11" s="319">
        <f>'منقح 2011'!G8</f>
        <v>0</v>
      </c>
      <c r="K11" s="320"/>
      <c r="L11" s="309">
        <f>'مقترح 2012'!G8</f>
        <v>0</v>
      </c>
      <c r="M11" s="310"/>
      <c r="N11" s="309">
        <f>متفق2012!G8</f>
        <v>0</v>
      </c>
      <c r="O11" s="310"/>
      <c r="P11" s="281" t="e">
        <f t="shared" si="5"/>
        <v>#DIV/0!</v>
      </c>
      <c r="Q11" s="281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2009'!H8</f>
        <v>0</v>
      </c>
      <c r="D12" s="321">
        <f>'معدل 2010'!H8</f>
        <v>0</v>
      </c>
      <c r="E12" s="322"/>
      <c r="F12" s="321">
        <f>'نفقات فعلية 2010'!H8</f>
        <v>0</v>
      </c>
      <c r="G12" s="322"/>
      <c r="H12" s="319">
        <f>'مصدق 2011'!H8</f>
        <v>0</v>
      </c>
      <c r="I12" s="320"/>
      <c r="J12" s="319">
        <f>'منقح 2011'!H8</f>
        <v>0</v>
      </c>
      <c r="K12" s="320"/>
      <c r="L12" s="309">
        <f>'مقترح 2012'!H8</f>
        <v>0</v>
      </c>
      <c r="M12" s="310"/>
      <c r="N12" s="309">
        <f>متفق2012!H8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2009'!I8</f>
        <v>0</v>
      </c>
      <c r="D13" s="321">
        <f>'معدل 2010'!I8</f>
        <v>0</v>
      </c>
      <c r="E13" s="322"/>
      <c r="F13" s="321">
        <f>'نفقات فعلية 2010'!I8</f>
        <v>0</v>
      </c>
      <c r="G13" s="322"/>
      <c r="H13" s="319">
        <f>'مصدق 2011'!I8</f>
        <v>0</v>
      </c>
      <c r="I13" s="320"/>
      <c r="J13" s="319">
        <f>'منقح 2011'!I8</f>
        <v>0</v>
      </c>
      <c r="K13" s="320"/>
      <c r="L13" s="309">
        <f>'مقترح 2012'!I8</f>
        <v>0</v>
      </c>
      <c r="M13" s="310"/>
      <c r="N13" s="309">
        <f>متفق2012!I8</f>
        <v>0</v>
      </c>
      <c r="O13" s="310"/>
      <c r="P13" s="281" t="e">
        <f t="shared" si="5"/>
        <v>#DIV/0!</v>
      </c>
      <c r="Q13" s="281" t="e">
        <f t="shared" si="6"/>
        <v>#DIV/0!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2009'!J8</f>
        <v>0</v>
      </c>
      <c r="D14" s="321">
        <f>'معدل 2010'!J8</f>
        <v>400</v>
      </c>
      <c r="E14" s="322"/>
      <c r="F14" s="321">
        <f>'نفقات فعلية 2010'!J8</f>
        <v>0</v>
      </c>
      <c r="G14" s="322"/>
      <c r="H14" s="319">
        <f>'مصدق 2011'!J8</f>
        <v>54</v>
      </c>
      <c r="I14" s="320"/>
      <c r="J14" s="319">
        <f>'منقح 2011'!J8</f>
        <v>94</v>
      </c>
      <c r="K14" s="320"/>
      <c r="L14" s="309">
        <f>'مقترح 2012'!J8</f>
        <v>7085</v>
      </c>
      <c r="M14" s="310"/>
      <c r="N14" s="309">
        <f>متفق2012!J8</f>
        <v>544</v>
      </c>
      <c r="O14" s="310"/>
      <c r="P14" s="281">
        <f t="shared" si="5"/>
        <v>907.40740740740739</v>
      </c>
      <c r="Q14" s="281">
        <f t="shared" si="6"/>
        <v>478.72340425531917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2009'!N8</f>
        <v>0</v>
      </c>
      <c r="D15" s="323">
        <f>'معدل 2010'!N8</f>
        <v>0</v>
      </c>
      <c r="E15" s="324"/>
      <c r="F15" s="323">
        <f>'نفقات فعلية 2010'!N8</f>
        <v>0</v>
      </c>
      <c r="G15" s="324"/>
      <c r="H15" s="333">
        <f>'مصدق 2011'!N8</f>
        <v>0</v>
      </c>
      <c r="I15" s="334"/>
      <c r="J15" s="333">
        <f>'منقح 2011'!N8</f>
        <v>0</v>
      </c>
      <c r="K15" s="334"/>
      <c r="L15" s="325">
        <f>'مقترح 2012'!N8</f>
        <v>0</v>
      </c>
      <c r="M15" s="326"/>
      <c r="N15" s="325">
        <f>متفق2012!N8</f>
        <v>0</v>
      </c>
      <c r="O15" s="326"/>
      <c r="P15" s="281" t="e">
        <f t="shared" si="5"/>
        <v>#DIV/0!</v>
      </c>
      <c r="Q15" s="281" t="e">
        <f t="shared" si="6"/>
        <v>#DIV/0!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0</v>
      </c>
      <c r="D16" s="323">
        <f>D6+D15</f>
        <v>17332.476000000002</v>
      </c>
      <c r="E16" s="324"/>
      <c r="F16" s="323">
        <f t="shared" ref="F16" si="7">F6+F15</f>
        <v>0</v>
      </c>
      <c r="G16" s="324"/>
      <c r="H16" s="323">
        <f t="shared" ref="H16" si="8">H6+H15</f>
        <v>16105.368</v>
      </c>
      <c r="I16" s="324"/>
      <c r="J16" s="323">
        <f t="shared" ref="J16" si="9">J6+J15</f>
        <v>16266.956</v>
      </c>
      <c r="K16" s="324"/>
      <c r="L16" s="303">
        <f t="shared" ref="L16" si="10">L6+L15</f>
        <v>26293.053</v>
      </c>
      <c r="M16" s="304"/>
      <c r="N16" s="303">
        <f t="shared" ref="N16" si="11">N6+N15</f>
        <v>17251.315000000002</v>
      </c>
      <c r="O16" s="304"/>
      <c r="P16" s="281">
        <f t="shared" si="5"/>
        <v>7.1153108702638912</v>
      </c>
      <c r="Q16" s="281">
        <f t="shared" si="6"/>
        <v>6.0512796616650544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2009'!C8</f>
        <v>0</v>
      </c>
      <c r="E21" s="318"/>
      <c r="F21" s="309">
        <f>ايرادفعلي2010!C8</f>
        <v>0</v>
      </c>
      <c r="G21" s="310"/>
      <c r="H21" s="309">
        <f>مخطط2011!C8</f>
        <v>35</v>
      </c>
      <c r="I21" s="310"/>
      <c r="J21" s="315">
        <f>مخطط2012!C8</f>
        <v>35</v>
      </c>
      <c r="K21" s="316"/>
      <c r="L21" s="285">
        <f>(J21/H21-1)*100</f>
        <v>0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2009'!D8</f>
        <v>0</v>
      </c>
      <c r="E22" s="318"/>
      <c r="F22" s="309">
        <f>ايرادفعلي2010!D8</f>
        <v>0</v>
      </c>
      <c r="G22" s="310"/>
      <c r="H22" s="309">
        <f>مخطط2011!D8</f>
        <v>0</v>
      </c>
      <c r="I22" s="310"/>
      <c r="J22" s="315">
        <f>مخطط2012!D8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2009'!E8</f>
        <v>0</v>
      </c>
      <c r="E23" s="318"/>
      <c r="F23" s="309">
        <f>ايرادفعلي2010!E8</f>
        <v>0</v>
      </c>
      <c r="G23" s="310"/>
      <c r="H23" s="309">
        <f>مخطط2011!E8</f>
        <v>0</v>
      </c>
      <c r="I23" s="310"/>
      <c r="J23" s="315">
        <f>مخطط2012!E8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2009'!F8</f>
        <v>0</v>
      </c>
      <c r="E24" s="318"/>
      <c r="F24" s="309">
        <f>ايرادفعلي2010!F8</f>
        <v>0</v>
      </c>
      <c r="G24" s="310"/>
      <c r="H24" s="309">
        <f>مخطط2011!F8</f>
        <v>0</v>
      </c>
      <c r="I24" s="310"/>
      <c r="J24" s="315">
        <f>مخطط2012!F8</f>
        <v>0</v>
      </c>
      <c r="K24" s="316"/>
      <c r="L24" s="285" t="e">
        <f t="shared" si="12"/>
        <v>#DIV/0!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2009'!G8</f>
        <v>0</v>
      </c>
      <c r="E25" s="318"/>
      <c r="F25" s="309">
        <f>ايرادفعلي2010!G8</f>
        <v>0</v>
      </c>
      <c r="G25" s="310"/>
      <c r="H25" s="309">
        <f>مخطط2011!G8</f>
        <v>0</v>
      </c>
      <c r="I25" s="310"/>
      <c r="J25" s="315">
        <f>مخطط2012!G8</f>
        <v>0</v>
      </c>
      <c r="K25" s="316"/>
      <c r="L25" s="285" t="e">
        <f t="shared" si="12"/>
        <v>#DIV/0!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0</v>
      </c>
      <c r="E26" s="368"/>
      <c r="F26" s="367">
        <f t="shared" ref="F26" si="13">SUM(F21:G25)</f>
        <v>0</v>
      </c>
      <c r="G26" s="368"/>
      <c r="H26" s="367">
        <f t="shared" ref="H26" si="14">SUM(H21:I25)</f>
        <v>35</v>
      </c>
      <c r="I26" s="368"/>
      <c r="J26" s="367">
        <f t="shared" ref="J26" si="15">SUM(J21:K25)</f>
        <v>35</v>
      </c>
      <c r="K26" s="368"/>
      <c r="L26" s="285">
        <f t="shared" si="12"/>
        <v>0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4</v>
      </c>
      <c r="E29" s="171">
        <v>7</v>
      </c>
      <c r="F29" s="171">
        <v>14</v>
      </c>
      <c r="G29" s="171">
        <v>5</v>
      </c>
      <c r="H29" s="171">
        <v>33</v>
      </c>
      <c r="I29" s="171">
        <v>23</v>
      </c>
      <c r="J29" s="171">
        <v>14</v>
      </c>
      <c r="K29" s="171">
        <v>17</v>
      </c>
      <c r="L29" s="171">
        <v>81</v>
      </c>
      <c r="M29" s="174">
        <v>163</v>
      </c>
      <c r="N29" s="174">
        <v>61</v>
      </c>
      <c r="O29" s="171">
        <v>37</v>
      </c>
      <c r="P29" s="290">
        <f>SUM(D29:O29)</f>
        <v>459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4</v>
      </c>
      <c r="E32" s="175">
        <v>7</v>
      </c>
      <c r="F32" s="175">
        <v>14</v>
      </c>
      <c r="G32" s="175">
        <v>5</v>
      </c>
      <c r="H32" s="175">
        <v>33</v>
      </c>
      <c r="I32" s="175">
        <v>23</v>
      </c>
      <c r="J32" s="175">
        <v>18</v>
      </c>
      <c r="K32" s="175">
        <v>21</v>
      </c>
      <c r="L32" s="175">
        <v>91</v>
      </c>
      <c r="M32" s="176">
        <v>167</v>
      </c>
      <c r="N32" s="176">
        <v>66</v>
      </c>
      <c r="O32" s="175">
        <v>42</v>
      </c>
      <c r="P32" s="290">
        <f>SUM(D32:O32)</f>
        <v>491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رقم(1)2012'!C7</f>
        <v>4</v>
      </c>
      <c r="E35" s="192">
        <f>'جدول رقم(1)2012'!D7</f>
        <v>7</v>
      </c>
      <c r="F35" s="192">
        <f>'جدول رقم(1)2012'!E7</f>
        <v>12</v>
      </c>
      <c r="G35" s="192">
        <f>'جدول رقم(1)2012'!F7</f>
        <v>5</v>
      </c>
      <c r="H35" s="192">
        <f>'جدول رقم(1)2012'!G7</f>
        <v>35</v>
      </c>
      <c r="I35" s="192">
        <f>'جدول رقم(1)2012'!H7</f>
        <v>47</v>
      </c>
      <c r="J35" s="192">
        <f>'جدول رقم(1)2012'!I7</f>
        <v>74</v>
      </c>
      <c r="K35" s="192">
        <f>'جدول رقم(1)2012'!J7</f>
        <v>72</v>
      </c>
      <c r="L35" s="192">
        <f>'جدول رقم(1)2012'!K7</f>
        <v>100</v>
      </c>
      <c r="M35" s="192">
        <f>'جدول رقم(1)2012'!L7</f>
        <v>71</v>
      </c>
      <c r="N35" s="192">
        <f>'جدول رقم(1)2012'!M7</f>
        <v>49</v>
      </c>
      <c r="O35" s="192">
        <f>'جدول رقم(1)2012'!N7</f>
        <v>37</v>
      </c>
      <c r="P35" s="291">
        <f>SUM(D35:O35)</f>
        <v>513</v>
      </c>
      <c r="Q35" s="32">
        <v>21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220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1631.8738999999998</v>
      </c>
      <c r="E6" s="417"/>
      <c r="F6" s="416">
        <f t="shared" ref="F6" si="0">SUM(F7:G14)</f>
        <v>355.70500000000004</v>
      </c>
      <c r="G6" s="417"/>
      <c r="H6" s="416">
        <f t="shared" ref="H6" si="1">SUM(H7:I14)</f>
        <v>1623.5</v>
      </c>
      <c r="I6" s="417"/>
      <c r="J6" s="416">
        <f t="shared" ref="J6" si="2">SUM(J7:K14)</f>
        <v>1623.5</v>
      </c>
      <c r="K6" s="417"/>
      <c r="L6" s="418">
        <f t="shared" ref="L6" si="3">SUM(L7:M14)</f>
        <v>4353.4679999999998</v>
      </c>
      <c r="M6" s="419"/>
      <c r="N6" s="418">
        <f t="shared" ref="N6" si="4">SUM(N7:O14)</f>
        <v>2051.5</v>
      </c>
      <c r="O6" s="419"/>
      <c r="P6" s="36">
        <f>(N6/H6-1)*100</f>
        <v>26.362796427471501</v>
      </c>
      <c r="Q6" s="36">
        <f>(N6/J6-1)*100</f>
        <v>26.362796427471501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2009'!C35</f>
        <v>0</v>
      </c>
      <c r="D7" s="321">
        <f>'معدل 2010'!C35</f>
        <v>1220.0039999999999</v>
      </c>
      <c r="E7" s="322"/>
      <c r="F7" s="321">
        <f>'نفقات فعلية 2010'!C35</f>
        <v>81.075999999999993</v>
      </c>
      <c r="G7" s="322"/>
      <c r="H7" s="319">
        <f>'مصدق 2011'!C35</f>
        <v>1292.5</v>
      </c>
      <c r="I7" s="320"/>
      <c r="J7" s="319">
        <f>'منقح 2011'!C35</f>
        <v>1292.5</v>
      </c>
      <c r="K7" s="320"/>
      <c r="L7" s="309">
        <f>'مقترح 2012'!C35</f>
        <v>2250.4679999999998</v>
      </c>
      <c r="M7" s="310"/>
      <c r="N7" s="309">
        <f>متفق2012!C35</f>
        <v>1720.5</v>
      </c>
      <c r="O7" s="310"/>
      <c r="P7" s="36">
        <f t="shared" ref="P7:P16" si="5">(N7/H7-1)*100</f>
        <v>33.114119922630557</v>
      </c>
      <c r="Q7" s="36">
        <f t="shared" ref="Q7:Q16" si="6">(N7/J7-1)*100</f>
        <v>33.114119922630557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2009'!D35</f>
        <v>0</v>
      </c>
      <c r="D8" s="321">
        <f>'معدل 2010'!D35</f>
        <v>80.921000000000006</v>
      </c>
      <c r="E8" s="322"/>
      <c r="F8" s="321">
        <f>'نفقات فعلية 2010'!D35</f>
        <v>37.411999999999999</v>
      </c>
      <c r="G8" s="322"/>
      <c r="H8" s="319">
        <f>'مصدق 2011'!D35</f>
        <v>201</v>
      </c>
      <c r="I8" s="320"/>
      <c r="J8" s="319">
        <f>'منقح 2011'!D35</f>
        <v>201</v>
      </c>
      <c r="K8" s="320"/>
      <c r="L8" s="309">
        <f>'مقترح 2012'!D35</f>
        <v>1117</v>
      </c>
      <c r="M8" s="310"/>
      <c r="N8" s="309">
        <f>متفق2012!D35</f>
        <v>201</v>
      </c>
      <c r="O8" s="310"/>
      <c r="P8" s="36">
        <f t="shared" si="5"/>
        <v>0</v>
      </c>
      <c r="Q8" s="36">
        <f t="shared" si="6"/>
        <v>0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2009'!E35</f>
        <v>0</v>
      </c>
      <c r="D9" s="321">
        <f>'معدل 2010'!E35</f>
        <v>0</v>
      </c>
      <c r="E9" s="322"/>
      <c r="F9" s="321">
        <f>'نفقات فعلية 2010'!E35</f>
        <v>0</v>
      </c>
      <c r="G9" s="322"/>
      <c r="H9" s="319">
        <f>'مصدق 2011'!E35</f>
        <v>0</v>
      </c>
      <c r="I9" s="320"/>
      <c r="J9" s="319">
        <f>'منقح 2011'!E35</f>
        <v>0</v>
      </c>
      <c r="K9" s="320"/>
      <c r="L9" s="309">
        <f>'مقترح 2012'!E35</f>
        <v>0</v>
      </c>
      <c r="M9" s="310"/>
      <c r="N9" s="309">
        <f>متفق2012!E35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2009'!F35</f>
        <v>0</v>
      </c>
      <c r="D10" s="321">
        <f>'معدل 2010'!F35</f>
        <v>0</v>
      </c>
      <c r="E10" s="322"/>
      <c r="F10" s="321">
        <f>'نفقات فعلية 2010'!F35</f>
        <v>0</v>
      </c>
      <c r="G10" s="322"/>
      <c r="H10" s="319">
        <f>'مصدق 2011'!F35</f>
        <v>0</v>
      </c>
      <c r="I10" s="320"/>
      <c r="J10" s="319">
        <f>'منقح 2011'!F35</f>
        <v>0</v>
      </c>
      <c r="K10" s="320"/>
      <c r="L10" s="309">
        <f>'مقترح 2012'!F35</f>
        <v>0</v>
      </c>
      <c r="M10" s="310"/>
      <c r="N10" s="309">
        <f>متفق2012!F35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2009'!G35</f>
        <v>0</v>
      </c>
      <c r="D11" s="321">
        <f>'معدل 2010'!G35</f>
        <v>0</v>
      </c>
      <c r="E11" s="322"/>
      <c r="F11" s="321">
        <f>'نفقات فعلية 2010'!G35</f>
        <v>0</v>
      </c>
      <c r="G11" s="322"/>
      <c r="H11" s="319">
        <f>'مصدق 2011'!G35</f>
        <v>0</v>
      </c>
      <c r="I11" s="320"/>
      <c r="J11" s="319">
        <f>'منقح 2011'!G35</f>
        <v>0</v>
      </c>
      <c r="K11" s="320"/>
      <c r="L11" s="309">
        <f>'مقترح 2012'!G35</f>
        <v>0</v>
      </c>
      <c r="M11" s="310"/>
      <c r="N11" s="309">
        <f>متفق2012!G35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2009'!H35</f>
        <v>0</v>
      </c>
      <c r="D12" s="321">
        <f>'معدل 2010'!H35</f>
        <v>0</v>
      </c>
      <c r="E12" s="322"/>
      <c r="F12" s="321">
        <f>'نفقات فعلية 2010'!H35</f>
        <v>0</v>
      </c>
      <c r="G12" s="322"/>
      <c r="H12" s="319">
        <f>'مصدق 2011'!H35</f>
        <v>0</v>
      </c>
      <c r="I12" s="320"/>
      <c r="J12" s="319">
        <f>'منقح 2011'!H35</f>
        <v>0</v>
      </c>
      <c r="K12" s="320"/>
      <c r="L12" s="309">
        <f>'مقترح 2012'!H35</f>
        <v>0</v>
      </c>
      <c r="M12" s="310"/>
      <c r="N12" s="309">
        <f>متفق2012!H35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2009'!I35</f>
        <v>0</v>
      </c>
      <c r="D13" s="321">
        <f>'معدل 2010'!I35</f>
        <v>3.6</v>
      </c>
      <c r="E13" s="322"/>
      <c r="F13" s="321">
        <f>'نفقات فعلية 2010'!I35</f>
        <v>0</v>
      </c>
      <c r="G13" s="322"/>
      <c r="H13" s="319">
        <f>'مصدق 2011'!I35</f>
        <v>10</v>
      </c>
      <c r="I13" s="320"/>
      <c r="J13" s="319">
        <f>'منقح 2011'!I35</f>
        <v>10</v>
      </c>
      <c r="K13" s="320"/>
      <c r="L13" s="309">
        <f>'مقترح 2012'!I35</f>
        <v>42</v>
      </c>
      <c r="M13" s="310"/>
      <c r="N13" s="309">
        <f>متفق2012!I35</f>
        <v>10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2009'!J35</f>
        <v>0</v>
      </c>
      <c r="D14" s="321">
        <f>'معدل 2010'!J35</f>
        <v>327.34890000000001</v>
      </c>
      <c r="E14" s="322"/>
      <c r="F14" s="321">
        <f>'نفقات فعلية 2010'!J35</f>
        <v>237.21700000000001</v>
      </c>
      <c r="G14" s="322"/>
      <c r="H14" s="319">
        <f>'مصدق 2011'!J35</f>
        <v>120</v>
      </c>
      <c r="I14" s="320"/>
      <c r="J14" s="319">
        <f>'منقح 2011'!J35</f>
        <v>120</v>
      </c>
      <c r="K14" s="320"/>
      <c r="L14" s="309">
        <f>'مقترح 2012'!J35</f>
        <v>944</v>
      </c>
      <c r="M14" s="310"/>
      <c r="N14" s="309">
        <f>متفق2012!J35</f>
        <v>120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2009'!N35</f>
        <v>0</v>
      </c>
      <c r="D15" s="323">
        <f>'معدل 2010'!N35</f>
        <v>0</v>
      </c>
      <c r="E15" s="324"/>
      <c r="F15" s="323">
        <f>'نفقات فعلية 2010'!N35</f>
        <v>0</v>
      </c>
      <c r="G15" s="324"/>
      <c r="H15" s="333">
        <f>'مصدق 2011'!N35</f>
        <v>0</v>
      </c>
      <c r="I15" s="334"/>
      <c r="J15" s="333">
        <f>'منقح 2011'!N35</f>
        <v>0</v>
      </c>
      <c r="K15" s="334"/>
      <c r="L15" s="325">
        <f>'مقترح 2012'!N35</f>
        <v>0</v>
      </c>
      <c r="M15" s="326"/>
      <c r="N15" s="325">
        <f>متفق2012!N35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1631.8738999999998</v>
      </c>
      <c r="E16" s="417"/>
      <c r="F16" s="416">
        <f t="shared" ref="F16" si="7">F6+F15</f>
        <v>355.70500000000004</v>
      </c>
      <c r="G16" s="417"/>
      <c r="H16" s="416">
        <f t="shared" ref="H16" si="8">H6+H15</f>
        <v>1623.5</v>
      </c>
      <c r="I16" s="417"/>
      <c r="J16" s="416">
        <f t="shared" ref="J16" si="9">J6+J15</f>
        <v>1623.5</v>
      </c>
      <c r="K16" s="417"/>
      <c r="L16" s="418">
        <f t="shared" ref="L16" si="10">L6+L15</f>
        <v>4353.4679999999998</v>
      </c>
      <c r="M16" s="419"/>
      <c r="N16" s="418">
        <f t="shared" ref="N16" si="11">N6+N15</f>
        <v>2051.5</v>
      </c>
      <c r="O16" s="419"/>
      <c r="P16" s="36">
        <f t="shared" si="5"/>
        <v>26.362796427471501</v>
      </c>
      <c r="Q16" s="36">
        <f t="shared" si="6"/>
        <v>26.362796427471501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2009'!C35</f>
        <v>0</v>
      </c>
      <c r="E21" s="318"/>
      <c r="F21" s="309">
        <f>ايرادفعلي2010!C35</f>
        <v>3.6960000000000002</v>
      </c>
      <c r="G21" s="310"/>
      <c r="H21" s="309">
        <f>مخطط2011!C35</f>
        <v>3</v>
      </c>
      <c r="I21" s="310"/>
      <c r="J21" s="315">
        <f>مخطط2012!C35</f>
        <v>5</v>
      </c>
      <c r="K21" s="316"/>
      <c r="L21" s="37">
        <f>(J21/H21-1)*100</f>
        <v>66.666666666666671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2009'!D35</f>
        <v>0</v>
      </c>
      <c r="E22" s="318"/>
      <c r="F22" s="309">
        <f>ايرادفعلي2010!D35</f>
        <v>0</v>
      </c>
      <c r="G22" s="310"/>
      <c r="H22" s="309">
        <f>مخطط2011!D35</f>
        <v>0</v>
      </c>
      <c r="I22" s="310"/>
      <c r="J22" s="315">
        <f>مخطط2012!D35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2009'!E35</f>
        <v>0</v>
      </c>
      <c r="E23" s="318"/>
      <c r="F23" s="309">
        <f>ايرادفعلي2010!E35</f>
        <v>0</v>
      </c>
      <c r="G23" s="310"/>
      <c r="H23" s="309">
        <f>مخطط2011!E35</f>
        <v>0</v>
      </c>
      <c r="I23" s="310"/>
      <c r="J23" s="315">
        <f>مخطط2012!E35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2009'!F35</f>
        <v>0</v>
      </c>
      <c r="E24" s="318"/>
      <c r="F24" s="309">
        <f>ايرادفعلي2010!F35</f>
        <v>0.318</v>
      </c>
      <c r="G24" s="310"/>
      <c r="H24" s="309">
        <f>مخطط2011!F35</f>
        <v>0</v>
      </c>
      <c r="I24" s="310"/>
      <c r="J24" s="315">
        <f>مخطط2012!F35</f>
        <v>1</v>
      </c>
      <c r="K24" s="316"/>
      <c r="L24" s="37" t="e">
        <f t="shared" si="12"/>
        <v>#DIV/0!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2009'!G35</f>
        <v>0</v>
      </c>
      <c r="E25" s="318"/>
      <c r="F25" s="309">
        <f>ايرادفعلي2010!G35</f>
        <v>0</v>
      </c>
      <c r="G25" s="310"/>
      <c r="H25" s="309">
        <f>مخطط2011!G35</f>
        <v>0</v>
      </c>
      <c r="I25" s="310"/>
      <c r="J25" s="315">
        <f>مخطط2012!G35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4.0140000000000002</v>
      </c>
      <c r="G26" s="393"/>
      <c r="H26" s="392">
        <f t="shared" ref="H26" si="13">SUM(H21:I25)</f>
        <v>3</v>
      </c>
      <c r="I26" s="393"/>
      <c r="J26" s="392">
        <f t="shared" ref="J26" si="14">SUM(J21:K25)</f>
        <v>6</v>
      </c>
      <c r="K26" s="393"/>
      <c r="L26" s="37">
        <f t="shared" si="12"/>
        <v>100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</v>
      </c>
      <c r="E32" s="175">
        <v>0</v>
      </c>
      <c r="F32" s="175">
        <v>1</v>
      </c>
      <c r="G32" s="175">
        <v>3</v>
      </c>
      <c r="H32" s="175">
        <v>0</v>
      </c>
      <c r="I32" s="175">
        <v>2</v>
      </c>
      <c r="J32" s="175">
        <v>15</v>
      </c>
      <c r="K32" s="175">
        <v>15</v>
      </c>
      <c r="L32" s="175">
        <v>5</v>
      </c>
      <c r="M32" s="175">
        <v>3</v>
      </c>
      <c r="N32" s="176">
        <v>3</v>
      </c>
      <c r="O32" s="176">
        <v>2</v>
      </c>
      <c r="P32" s="172">
        <f>SUM(D32:O32)</f>
        <v>50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رقم(1)2012'!C34</f>
        <v>1</v>
      </c>
      <c r="E35" s="192">
        <f>'جدول رقم(1)2012'!D34</f>
        <v>0</v>
      </c>
      <c r="F35" s="192">
        <f>'جدول رقم(1)2012'!E34</f>
        <v>2</v>
      </c>
      <c r="G35" s="192">
        <f>'جدول رقم(1)2012'!F34</f>
        <v>4</v>
      </c>
      <c r="H35" s="192">
        <f>'جدول رقم(1)2012'!G34</f>
        <v>4</v>
      </c>
      <c r="I35" s="192">
        <f>'جدول رقم(1)2012'!H34</f>
        <v>6</v>
      </c>
      <c r="J35" s="192">
        <f>'جدول رقم(1)2012'!I34</f>
        <v>8</v>
      </c>
      <c r="K35" s="192">
        <f>'جدول رقم(1)2012'!J34</f>
        <v>16</v>
      </c>
      <c r="L35" s="192">
        <f>'جدول رقم(1)2012'!K34</f>
        <v>35</v>
      </c>
      <c r="M35" s="192">
        <f>'جدول رقم(1)2012'!L34</f>
        <v>13</v>
      </c>
      <c r="N35" s="192">
        <f>'جدول رقم(1)2012'!M34</f>
        <v>6</v>
      </c>
      <c r="O35" s="192">
        <f>'جدول رقم(1)2012'!N34</f>
        <v>6</v>
      </c>
      <c r="P35" s="193">
        <f>SUM(D35:O35)</f>
        <v>101</v>
      </c>
      <c r="Q35" s="32">
        <v>48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218371.52499999999</v>
      </c>
      <c r="D6" s="416">
        <f>SUM(D7:E14)</f>
        <v>361986.16399999999</v>
      </c>
      <c r="E6" s="417"/>
      <c r="F6" s="416">
        <f t="shared" ref="F6" si="0">SUM(F7:G14)</f>
        <v>270676.82900000003</v>
      </c>
      <c r="G6" s="417"/>
      <c r="H6" s="416">
        <f t="shared" ref="H6" si="1">SUM(H7:I14)</f>
        <v>361532.18900000001</v>
      </c>
      <c r="I6" s="417"/>
      <c r="J6" s="416">
        <f t="shared" ref="J6" si="2">SUM(J7:K14)</f>
        <v>377239.21100000001</v>
      </c>
      <c r="K6" s="417"/>
      <c r="L6" s="418">
        <f t="shared" ref="L6" si="3">SUM(L7:M14)</f>
        <v>453992.86500000005</v>
      </c>
      <c r="M6" s="419"/>
      <c r="N6" s="418">
        <f t="shared" ref="N6" si="4">SUM(N7:O14)</f>
        <v>381472.47100000002</v>
      </c>
      <c r="O6" s="419"/>
      <c r="P6" s="36">
        <f>(N6/H6-1)*100</f>
        <v>5.5154928403899239</v>
      </c>
      <c r="Q6" s="36">
        <f>(N6/J6-1)*100</f>
        <v>1.1221686072289128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2009'!C36</f>
        <v>101024.379</v>
      </c>
      <c r="D7" s="321">
        <f>'معدل 2010'!C36</f>
        <v>176431.53200000001</v>
      </c>
      <c r="E7" s="322"/>
      <c r="F7" s="321">
        <f>'نفقات فعلية 2010'!C36</f>
        <v>122660.015</v>
      </c>
      <c r="G7" s="322"/>
      <c r="H7" s="319">
        <f>'مصدق 2011'!C36</f>
        <v>196416.45</v>
      </c>
      <c r="I7" s="320"/>
      <c r="J7" s="319">
        <f>'منقح 2011'!C36</f>
        <v>189676.15599999999</v>
      </c>
      <c r="K7" s="320"/>
      <c r="L7" s="309">
        <f>'مقترح 2012'!C36</f>
        <v>224411.47200000001</v>
      </c>
      <c r="M7" s="310"/>
      <c r="N7" s="309">
        <f>متفق2012!C36</f>
        <v>223084.48800000001</v>
      </c>
      <c r="O7" s="310"/>
      <c r="P7" s="36">
        <f t="shared" ref="P7:P16" si="5">(N7/H7-1)*100</f>
        <v>13.577293551532987</v>
      </c>
      <c r="Q7" s="36">
        <f t="shared" ref="Q7:Q16" si="6">(N7/J7-1)*100</f>
        <v>17.613353573023716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2009'!D36</f>
        <v>96095.365000000005</v>
      </c>
      <c r="D8" s="321">
        <f>'معدل 2010'!D36</f>
        <v>152567.29300000001</v>
      </c>
      <c r="E8" s="322"/>
      <c r="F8" s="321">
        <f>'نفقات فعلية 2010'!D36</f>
        <v>123894.692</v>
      </c>
      <c r="G8" s="322"/>
      <c r="H8" s="319">
        <f>'مصدق 2011'!D36</f>
        <v>132792.386</v>
      </c>
      <c r="I8" s="320"/>
      <c r="J8" s="319">
        <f>'منقح 2011'!D36</f>
        <v>140592.386</v>
      </c>
      <c r="K8" s="320"/>
      <c r="L8" s="309">
        <f>'مقترح 2012'!D36</f>
        <v>177043.179</v>
      </c>
      <c r="M8" s="310"/>
      <c r="N8" s="309">
        <f>متفق2012!D36</f>
        <v>112792</v>
      </c>
      <c r="O8" s="310"/>
      <c r="P8" s="36">
        <f t="shared" si="5"/>
        <v>-15.061395161617174</v>
      </c>
      <c r="Q8" s="36">
        <f t="shared" si="6"/>
        <v>-19.773749340878243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2009'!E36</f>
        <v>0</v>
      </c>
      <c r="D9" s="321">
        <f>'معدل 2010'!E36</f>
        <v>0</v>
      </c>
      <c r="E9" s="322"/>
      <c r="F9" s="321">
        <f>'نفقات فعلية 2010'!E36</f>
        <v>0</v>
      </c>
      <c r="G9" s="322"/>
      <c r="H9" s="319">
        <f>'مصدق 2011'!E36</f>
        <v>0</v>
      </c>
      <c r="I9" s="320"/>
      <c r="J9" s="319">
        <f>'منقح 2011'!E36</f>
        <v>0</v>
      </c>
      <c r="K9" s="320"/>
      <c r="L9" s="309">
        <f>'مقترح 2012'!E36</f>
        <v>0</v>
      </c>
      <c r="M9" s="310"/>
      <c r="N9" s="309">
        <f>متفق2012!E36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2009'!F36</f>
        <v>0</v>
      </c>
      <c r="D10" s="321">
        <f>'معدل 2010'!F36</f>
        <v>0</v>
      </c>
      <c r="E10" s="322"/>
      <c r="F10" s="321">
        <f>'نفقات فعلية 2010'!F36</f>
        <v>0</v>
      </c>
      <c r="G10" s="322"/>
      <c r="H10" s="319">
        <f>'مصدق 2011'!F36</f>
        <v>0</v>
      </c>
      <c r="I10" s="320"/>
      <c r="J10" s="319">
        <f>'منقح 2011'!F36</f>
        <v>0</v>
      </c>
      <c r="K10" s="320"/>
      <c r="L10" s="309">
        <f>'مقترح 2012'!F36</f>
        <v>0</v>
      </c>
      <c r="M10" s="310"/>
      <c r="N10" s="309">
        <f>متفق2012!F36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2009'!G36</f>
        <v>0</v>
      </c>
      <c r="D11" s="321">
        <f>'معدل 2010'!G36</f>
        <v>0</v>
      </c>
      <c r="E11" s="322"/>
      <c r="F11" s="321">
        <f>'نفقات فعلية 2010'!G36</f>
        <v>0</v>
      </c>
      <c r="G11" s="322"/>
      <c r="H11" s="319">
        <f>'مصدق 2011'!G36</f>
        <v>0</v>
      </c>
      <c r="I11" s="320"/>
      <c r="J11" s="319">
        <f>'منقح 2011'!G36</f>
        <v>14647.316000000001</v>
      </c>
      <c r="K11" s="320"/>
      <c r="L11" s="309">
        <f>'مقترح 2012'!G36</f>
        <v>13643.983</v>
      </c>
      <c r="M11" s="310"/>
      <c r="N11" s="309">
        <f>متفق2012!G36</f>
        <v>13643.983</v>
      </c>
      <c r="O11" s="310"/>
      <c r="P11" s="36" t="e">
        <f t="shared" si="5"/>
        <v>#DIV/0!</v>
      </c>
      <c r="Q11" s="36">
        <f t="shared" si="6"/>
        <v>-6.8499443857154452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2009'!H36</f>
        <v>0</v>
      </c>
      <c r="D12" s="321">
        <f>'معدل 2010'!H36</f>
        <v>0</v>
      </c>
      <c r="E12" s="322"/>
      <c r="F12" s="321">
        <f>'نفقات فعلية 2010'!H36</f>
        <v>0</v>
      </c>
      <c r="G12" s="322"/>
      <c r="H12" s="319">
        <f>'مصدق 2011'!H36</f>
        <v>0</v>
      </c>
      <c r="I12" s="320"/>
      <c r="J12" s="319">
        <f>'منقح 2011'!H36</f>
        <v>0</v>
      </c>
      <c r="K12" s="320"/>
      <c r="L12" s="309">
        <f>'مقترح 2012'!H36</f>
        <v>0</v>
      </c>
      <c r="M12" s="310"/>
      <c r="N12" s="309">
        <f>متفق2012!H36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2009'!I36</f>
        <v>8264.9380000000001</v>
      </c>
      <c r="D13" s="321">
        <f>'معدل 2010'!I36</f>
        <v>7369.3090000000002</v>
      </c>
      <c r="E13" s="322"/>
      <c r="F13" s="321">
        <f>'نفقات فعلية 2010'!I36</f>
        <v>7007.9579999999996</v>
      </c>
      <c r="G13" s="322"/>
      <c r="H13" s="319">
        <f>'مصدق 2011'!I36</f>
        <v>25710.102999999999</v>
      </c>
      <c r="I13" s="320"/>
      <c r="J13" s="319">
        <f>'منقح 2011'!I36</f>
        <v>25710.102999999999</v>
      </c>
      <c r="K13" s="320"/>
      <c r="L13" s="309">
        <f>'مقترح 2012'!I36</f>
        <v>26419.334999999999</v>
      </c>
      <c r="M13" s="310"/>
      <c r="N13" s="309">
        <f>متفق2012!I36</f>
        <v>25091.35</v>
      </c>
      <c r="O13" s="310"/>
      <c r="P13" s="36">
        <f t="shared" si="5"/>
        <v>-2.4066531355397602</v>
      </c>
      <c r="Q13" s="36">
        <f t="shared" si="6"/>
        <v>-2.4066531355397602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2009'!J36</f>
        <v>12986.843000000001</v>
      </c>
      <c r="D14" s="321">
        <f>'معدل 2010'!J36</f>
        <v>25618.03</v>
      </c>
      <c r="E14" s="322"/>
      <c r="F14" s="321">
        <f>'نفقات فعلية 2010'!J36</f>
        <v>17114.164000000001</v>
      </c>
      <c r="G14" s="322"/>
      <c r="H14" s="319">
        <f>'مصدق 2011'!J36</f>
        <v>6613.25</v>
      </c>
      <c r="I14" s="320"/>
      <c r="J14" s="319">
        <f>'منقح 2011'!J36</f>
        <v>6613.25</v>
      </c>
      <c r="K14" s="320"/>
      <c r="L14" s="309">
        <f>'مقترح 2012'!J36</f>
        <v>12474.896000000001</v>
      </c>
      <c r="M14" s="310"/>
      <c r="N14" s="309">
        <f>متفق2012!J36</f>
        <v>6860.65</v>
      </c>
      <c r="O14" s="310"/>
      <c r="P14" s="36">
        <f t="shared" si="5"/>
        <v>3.7409745586511889</v>
      </c>
      <c r="Q14" s="36">
        <f t="shared" si="6"/>
        <v>3.7409745586511889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2009'!N36</f>
        <v>120895.32</v>
      </c>
      <c r="D15" s="323">
        <f>'معدل 2010'!N36</f>
        <v>208700</v>
      </c>
      <c r="E15" s="324"/>
      <c r="F15" s="323">
        <f>'نفقات فعلية 2010'!N36</f>
        <v>80051.616999999998</v>
      </c>
      <c r="G15" s="324"/>
      <c r="H15" s="333">
        <f>'مصدق 2011'!N36</f>
        <v>477908</v>
      </c>
      <c r="I15" s="334"/>
      <c r="J15" s="333">
        <f>'منقح 2011'!N36</f>
        <v>477908</v>
      </c>
      <c r="K15" s="334"/>
      <c r="L15" s="325">
        <f>'مقترح 2012'!N36</f>
        <v>100000</v>
      </c>
      <c r="M15" s="326"/>
      <c r="N15" s="325">
        <f>متفق2012!N36</f>
        <v>70000</v>
      </c>
      <c r="O15" s="326"/>
      <c r="P15" s="36">
        <f t="shared" si="5"/>
        <v>-85.352829414866463</v>
      </c>
      <c r="Q15" s="36">
        <f t="shared" si="6"/>
        <v>-85.352829414866463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339266.84499999997</v>
      </c>
      <c r="D16" s="416">
        <f>D6+D15</f>
        <v>570686.16399999999</v>
      </c>
      <c r="E16" s="417"/>
      <c r="F16" s="416">
        <f t="shared" ref="F16" si="7">F6+F15</f>
        <v>350728.446</v>
      </c>
      <c r="G16" s="417"/>
      <c r="H16" s="416">
        <f t="shared" ref="H16" si="8">H6+H15</f>
        <v>839440.18900000001</v>
      </c>
      <c r="I16" s="417"/>
      <c r="J16" s="416">
        <f t="shared" ref="J16" si="9">J6+J15</f>
        <v>855147.21100000001</v>
      </c>
      <c r="K16" s="417"/>
      <c r="L16" s="418">
        <f t="shared" ref="L16" si="10">L6+L15</f>
        <v>553992.86499999999</v>
      </c>
      <c r="M16" s="419"/>
      <c r="N16" s="418">
        <f t="shared" ref="N16" si="11">N6+N15</f>
        <v>451472.47100000002</v>
      </c>
      <c r="O16" s="419"/>
      <c r="P16" s="36">
        <f t="shared" si="5"/>
        <v>-46.217434319194837</v>
      </c>
      <c r="Q16" s="36">
        <f t="shared" si="6"/>
        <v>-47.205292235935268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2009'!C36</f>
        <v>563.26</v>
      </c>
      <c r="E21" s="318"/>
      <c r="F21" s="309">
        <f>ايرادفعلي2010!C36</f>
        <v>964.85699999999997</v>
      </c>
      <c r="G21" s="310"/>
      <c r="H21" s="309">
        <f>مخطط2011!C36</f>
        <v>532</v>
      </c>
      <c r="I21" s="310"/>
      <c r="J21" s="315">
        <f>مخطط2012!C36</f>
        <v>689</v>
      </c>
      <c r="K21" s="316"/>
      <c r="L21" s="37">
        <f>(J21/H21-1)*100</f>
        <v>29.511278195488732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2009'!D36</f>
        <v>0</v>
      </c>
      <c r="E22" s="318"/>
      <c r="F22" s="309">
        <f>ايرادفعلي2010!D36</f>
        <v>0</v>
      </c>
      <c r="G22" s="310"/>
      <c r="H22" s="309">
        <f>مخطط2011!D36</f>
        <v>0</v>
      </c>
      <c r="I22" s="310"/>
      <c r="J22" s="315">
        <f>مخطط2012!D36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2009'!E36</f>
        <v>0</v>
      </c>
      <c r="E23" s="318"/>
      <c r="F23" s="309">
        <f>ايرادفعلي2010!E36</f>
        <v>0</v>
      </c>
      <c r="G23" s="310"/>
      <c r="H23" s="309">
        <f>مخطط2011!E36</f>
        <v>0</v>
      </c>
      <c r="I23" s="310"/>
      <c r="J23" s="315">
        <f>مخطط2012!E36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2009'!F36</f>
        <v>64259.978999999999</v>
      </c>
      <c r="E24" s="318"/>
      <c r="F24" s="309">
        <f>ايرادفعلي2010!F36</f>
        <v>84230.762000000002</v>
      </c>
      <c r="G24" s="310"/>
      <c r="H24" s="309">
        <f>مخطط2011!F36</f>
        <v>37782.5</v>
      </c>
      <c r="I24" s="310"/>
      <c r="J24" s="315">
        <f>مخطط2012!F36</f>
        <v>37108</v>
      </c>
      <c r="K24" s="316"/>
      <c r="L24" s="37">
        <f t="shared" si="12"/>
        <v>-1.7852180242175608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2009'!G36</f>
        <v>4.343</v>
      </c>
      <c r="E25" s="318"/>
      <c r="F25" s="309">
        <f>ايرادفعلي2010!G36</f>
        <v>117.384</v>
      </c>
      <c r="G25" s="310"/>
      <c r="H25" s="309">
        <f>مخطط2011!G36</f>
        <v>10</v>
      </c>
      <c r="I25" s="310"/>
      <c r="J25" s="315">
        <f>مخطط2012!G36</f>
        <v>55</v>
      </c>
      <c r="K25" s="316"/>
      <c r="L25" s="37">
        <f t="shared" si="12"/>
        <v>450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64827.582000000002</v>
      </c>
      <c r="E26" s="393"/>
      <c r="F26" s="392">
        <f>SUM(F21:G25)</f>
        <v>85313.003000000012</v>
      </c>
      <c r="G26" s="393"/>
      <c r="H26" s="392">
        <f t="shared" ref="H26" si="13">SUM(H21:I25)</f>
        <v>38324.5</v>
      </c>
      <c r="I26" s="393"/>
      <c r="J26" s="392">
        <f t="shared" ref="J26" si="14">SUM(J21:K25)</f>
        <v>37852</v>
      </c>
      <c r="K26" s="393"/>
      <c r="L26" s="37">
        <f t="shared" si="12"/>
        <v>-1.2328927970358339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90" t="s">
        <v>58</v>
      </c>
      <c r="E28" s="190" t="s">
        <v>59</v>
      </c>
      <c r="F28" s="190" t="s">
        <v>60</v>
      </c>
      <c r="G28" s="190" t="s">
        <v>61</v>
      </c>
      <c r="H28" s="190" t="s">
        <v>62</v>
      </c>
      <c r="I28" s="190" t="s">
        <v>63</v>
      </c>
      <c r="J28" s="190" t="s">
        <v>64</v>
      </c>
      <c r="K28" s="190" t="s">
        <v>65</v>
      </c>
      <c r="L28" s="190" t="s">
        <v>66</v>
      </c>
      <c r="M28" s="190" t="s">
        <v>67</v>
      </c>
      <c r="N28" s="190" t="s">
        <v>68</v>
      </c>
      <c r="O28" s="190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169</v>
      </c>
      <c r="E29" s="171">
        <v>65</v>
      </c>
      <c r="F29" s="171">
        <v>67</v>
      </c>
      <c r="G29" s="171">
        <v>26</v>
      </c>
      <c r="H29" s="171">
        <v>189</v>
      </c>
      <c r="I29" s="171">
        <v>223</v>
      </c>
      <c r="J29" s="171">
        <v>532</v>
      </c>
      <c r="K29" s="171">
        <v>552</v>
      </c>
      <c r="L29" s="171">
        <v>473</v>
      </c>
      <c r="M29" s="174">
        <v>170</v>
      </c>
      <c r="N29" s="174">
        <v>33</v>
      </c>
      <c r="O29" s="171">
        <v>12</v>
      </c>
      <c r="P29" s="172">
        <f>SUM(D29:O29)</f>
        <v>2511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90" t="s">
        <v>58</v>
      </c>
      <c r="E31" s="190" t="s">
        <v>59</v>
      </c>
      <c r="F31" s="190" t="s">
        <v>60</v>
      </c>
      <c r="G31" s="190" t="s">
        <v>61</v>
      </c>
      <c r="H31" s="190" t="s">
        <v>62</v>
      </c>
      <c r="I31" s="190" t="s">
        <v>63</v>
      </c>
      <c r="J31" s="190" t="s">
        <v>64</v>
      </c>
      <c r="K31" s="190" t="s">
        <v>65</v>
      </c>
      <c r="L31" s="190" t="s">
        <v>66</v>
      </c>
      <c r="M31" s="190" t="s">
        <v>67</v>
      </c>
      <c r="N31" s="190" t="s">
        <v>68</v>
      </c>
      <c r="O31" s="190" t="s">
        <v>69</v>
      </c>
      <c r="P31" s="170" t="s">
        <v>70</v>
      </c>
      <c r="Q31" s="18"/>
      <c r="R31" s="23"/>
      <c r="S31" s="1"/>
    </row>
    <row r="32" spans="1:19" ht="18" x14ac:dyDescent="0.25">
      <c r="A32" s="386"/>
      <c r="B32" s="387"/>
      <c r="C32" s="388"/>
      <c r="D32" s="175">
        <v>169</v>
      </c>
      <c r="E32" s="175">
        <v>65</v>
      </c>
      <c r="F32" s="175">
        <v>12</v>
      </c>
      <c r="G32" s="175">
        <v>106</v>
      </c>
      <c r="H32" s="175">
        <v>184</v>
      </c>
      <c r="I32" s="175">
        <v>235</v>
      </c>
      <c r="J32" s="175">
        <v>547</v>
      </c>
      <c r="K32" s="175">
        <v>590</v>
      </c>
      <c r="L32" s="175">
        <v>489</v>
      </c>
      <c r="M32" s="176">
        <v>178</v>
      </c>
      <c r="N32" s="176">
        <v>33</v>
      </c>
      <c r="O32" s="175">
        <v>15</v>
      </c>
      <c r="P32" s="172">
        <f>SUM(D32:O32)</f>
        <v>2623</v>
      </c>
      <c r="Q32" s="32"/>
      <c r="R32" s="24"/>
      <c r="S32" s="1"/>
    </row>
    <row r="33" spans="1:19" ht="15.75" x14ac:dyDescent="0.25">
      <c r="A33" s="366"/>
      <c r="B33" s="366"/>
      <c r="C33" s="366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67" t="s">
        <v>58</v>
      </c>
      <c r="E34" s="167" t="s">
        <v>59</v>
      </c>
      <c r="F34" s="167" t="s">
        <v>60</v>
      </c>
      <c r="G34" s="167" t="s">
        <v>61</v>
      </c>
      <c r="H34" s="167" t="s">
        <v>62</v>
      </c>
      <c r="I34" s="167" t="s">
        <v>63</v>
      </c>
      <c r="J34" s="167" t="s">
        <v>64</v>
      </c>
      <c r="K34" s="167" t="s">
        <v>65</v>
      </c>
      <c r="L34" s="167" t="s">
        <v>66</v>
      </c>
      <c r="M34" s="167" t="s">
        <v>67</v>
      </c>
      <c r="N34" s="167" t="s">
        <v>68</v>
      </c>
      <c r="O34" s="167" t="s">
        <v>69</v>
      </c>
      <c r="P34" s="17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رقم(1)2012'!C35</f>
        <v>189</v>
      </c>
      <c r="E35" s="192">
        <f>'جدول رقم(1)2012'!D35</f>
        <v>110</v>
      </c>
      <c r="F35" s="192">
        <f>'جدول رقم(1)2012'!E35</f>
        <v>8</v>
      </c>
      <c r="G35" s="192">
        <f>'جدول رقم(1)2012'!F35</f>
        <v>148</v>
      </c>
      <c r="H35" s="192">
        <f>'جدول رقم(1)2012'!G35</f>
        <v>246</v>
      </c>
      <c r="I35" s="192">
        <f>'جدول رقم(1)2012'!H35</f>
        <v>299</v>
      </c>
      <c r="J35" s="192">
        <f>'جدول رقم(1)2012'!I35</f>
        <v>649</v>
      </c>
      <c r="K35" s="192">
        <f>'جدول رقم(1)2012'!J35</f>
        <v>689</v>
      </c>
      <c r="L35" s="192">
        <f>'جدول رقم(1)2012'!K35</f>
        <v>567</v>
      </c>
      <c r="M35" s="192">
        <f>'جدول رقم(1)2012'!L35</f>
        <v>196</v>
      </c>
      <c r="N35" s="192">
        <f>'جدول رقم(1)2012'!M35</f>
        <v>33</v>
      </c>
      <c r="O35" s="192">
        <f>'جدول رقم(1)2012'!N35</f>
        <v>15</v>
      </c>
      <c r="P35" s="193">
        <f>SUM(D35:O35)</f>
        <v>3149</v>
      </c>
      <c r="Q35" s="32">
        <v>49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view="pageBreakPreview" zoomScale="60" zoomScaleNormal="100" workbookViewId="0">
      <selection activeCell="Q37" sqref="Q37"/>
    </sheetView>
  </sheetViews>
  <sheetFormatPr defaultRowHeight="14.25" x14ac:dyDescent="0.2"/>
  <cols>
    <col min="1" max="1" width="3.875" customWidth="1"/>
    <col min="2" max="2" width="23" customWidth="1"/>
    <col min="3" max="3" width="13.875" customWidth="1"/>
    <col min="5" max="5" width="6.25" customWidth="1"/>
    <col min="7" max="7" width="6.25" customWidth="1"/>
    <col min="8" max="8" width="6.625" customWidth="1"/>
    <col min="9" max="9" width="7.125" customWidth="1"/>
    <col min="10" max="10" width="7.75" customWidth="1"/>
    <col min="11" max="12" width="6.625" customWidth="1"/>
    <col min="13" max="14" width="7.375" customWidth="1"/>
    <col min="15" max="15" width="6.75" customWidth="1"/>
    <col min="16" max="16" width="7.625" customWidth="1"/>
    <col min="17" max="17" width="6.75" customWidth="1"/>
  </cols>
  <sheetData>
    <row r="1" spans="1:19" ht="20.25" x14ac:dyDescent="0.3">
      <c r="A1" s="348" t="s">
        <v>226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153">
        <f>C7+C10+C11+C12+C13+C14+C15+C16</f>
        <v>7682734.8719999995</v>
      </c>
      <c r="D6" s="423">
        <f>D7+D10+D11+D12+D13+D14+D15+D16</f>
        <v>11259397.554</v>
      </c>
      <c r="E6" s="423"/>
      <c r="F6" s="423">
        <f t="shared" ref="F6:O6" si="0">F7+F10+F11+F12+F13+F14+F15+F16</f>
        <v>10917485.209000001</v>
      </c>
      <c r="G6" s="423">
        <f t="shared" si="0"/>
        <v>0</v>
      </c>
      <c r="H6" s="424">
        <f t="shared" si="0"/>
        <v>14302510.260000002</v>
      </c>
      <c r="I6" s="424">
        <f t="shared" si="0"/>
        <v>0</v>
      </c>
      <c r="J6" s="424">
        <f t="shared" si="0"/>
        <v>13990865.991</v>
      </c>
      <c r="K6" s="424">
        <f t="shared" si="0"/>
        <v>0</v>
      </c>
      <c r="L6" s="424">
        <f t="shared" si="0"/>
        <v>24764361.038999997</v>
      </c>
      <c r="M6" s="424">
        <f t="shared" si="0"/>
        <v>0</v>
      </c>
      <c r="N6" s="424">
        <f t="shared" si="0"/>
        <v>19921224.030000001</v>
      </c>
      <c r="O6" s="424">
        <f t="shared" si="0"/>
        <v>0</v>
      </c>
      <c r="P6" s="36">
        <f>(N6/H6-1)*100</f>
        <v>39.284808525632897</v>
      </c>
      <c r="Q6" s="36">
        <f>(N6/J6-1)*100</f>
        <v>42.387355027307549</v>
      </c>
      <c r="R6" s="8"/>
      <c r="S6" s="9"/>
    </row>
    <row r="7" spans="1:19" ht="15.75" x14ac:dyDescent="0.25">
      <c r="A7" s="10"/>
      <c r="B7" s="152" t="s">
        <v>26</v>
      </c>
      <c r="C7" s="154">
        <f>C8+C9</f>
        <v>3378598.0970000001</v>
      </c>
      <c r="D7" s="425">
        <f>D8+D9</f>
        <v>5013339.33</v>
      </c>
      <c r="E7" s="426"/>
      <c r="F7" s="425">
        <f t="shared" ref="F7:O7" si="1">F8+F9</f>
        <v>4663160.6780000003</v>
      </c>
      <c r="G7" s="426">
        <f t="shared" si="1"/>
        <v>0</v>
      </c>
      <c r="H7" s="427">
        <f t="shared" si="1"/>
        <v>5526374.7769999998</v>
      </c>
      <c r="I7" s="428">
        <f t="shared" si="1"/>
        <v>0</v>
      </c>
      <c r="J7" s="427">
        <f t="shared" si="1"/>
        <v>5336374.7640000004</v>
      </c>
      <c r="K7" s="428">
        <f t="shared" si="1"/>
        <v>0</v>
      </c>
      <c r="L7" s="427">
        <f t="shared" si="1"/>
        <v>8304701.7019999996</v>
      </c>
      <c r="M7" s="428">
        <f t="shared" si="1"/>
        <v>0</v>
      </c>
      <c r="N7" s="427">
        <f t="shared" si="1"/>
        <v>6942887.8439999996</v>
      </c>
      <c r="O7" s="428">
        <f t="shared" si="1"/>
        <v>0</v>
      </c>
      <c r="P7" s="36">
        <f t="shared" ref="P7:P18" si="2">(N7/H7-1)*100</f>
        <v>25.631867619534777</v>
      </c>
      <c r="Q7" s="36">
        <f t="shared" ref="Q7:Q18" si="3">(N7/J7-1)*100</f>
        <v>30.104952351506164</v>
      </c>
      <c r="R7" s="8"/>
      <c r="S7" s="358"/>
    </row>
    <row r="8" spans="1:19" ht="15.75" x14ac:dyDescent="0.25">
      <c r="A8" s="12"/>
      <c r="B8" s="151" t="s">
        <v>222</v>
      </c>
      <c r="C8" s="144">
        <f>'نفقات فعلية 2009'!C37</f>
        <v>89708.79</v>
      </c>
      <c r="D8" s="321">
        <f>'معدل 2010'!C37</f>
        <v>107310.288</v>
      </c>
      <c r="E8" s="322"/>
      <c r="F8" s="321">
        <f>'نفقات فعلية 2010'!C37</f>
        <v>91040.058000000005</v>
      </c>
      <c r="G8" s="322"/>
      <c r="H8" s="321">
        <f>'مصدق 2011'!C37</f>
        <v>118624.777</v>
      </c>
      <c r="I8" s="322"/>
      <c r="J8" s="321">
        <f>'منقح 2011'!C37</f>
        <v>118624.764</v>
      </c>
      <c r="K8" s="322"/>
      <c r="L8" s="321">
        <f>'مقترح 2012'!C37</f>
        <v>135701.70199999999</v>
      </c>
      <c r="M8" s="322"/>
      <c r="N8" s="321">
        <f>متفق2012!C37</f>
        <v>117887.844</v>
      </c>
      <c r="O8" s="322"/>
      <c r="P8" s="36">
        <f t="shared" ref="P8:P9" si="4">(N8/H8-1)*100</f>
        <v>-0.62123025107984065</v>
      </c>
      <c r="Q8" s="36">
        <f t="shared" ref="Q8:Q9" si="5">(N8/J8-1)*100</f>
        <v>-0.62121936023409319</v>
      </c>
      <c r="R8" s="8"/>
      <c r="S8" s="358"/>
    </row>
    <row r="9" spans="1:19" ht="15.75" x14ac:dyDescent="0.25">
      <c r="A9" s="12"/>
      <c r="B9" s="151" t="s">
        <v>223</v>
      </c>
      <c r="C9" s="144">
        <f>'نفقات فعلية 2009'!K37</f>
        <v>3288889.307</v>
      </c>
      <c r="D9" s="321">
        <f>'معدل 2010'!K37</f>
        <v>4906029.0420000004</v>
      </c>
      <c r="E9" s="322"/>
      <c r="F9" s="321">
        <f>'نفقات فعلية 2010'!K37</f>
        <v>4572120.62</v>
      </c>
      <c r="G9" s="322"/>
      <c r="H9" s="321">
        <f>'مصدق 2011'!K37</f>
        <v>5407750</v>
      </c>
      <c r="I9" s="322"/>
      <c r="J9" s="321">
        <f>'منقح 2011'!K37</f>
        <v>5217750</v>
      </c>
      <c r="K9" s="322"/>
      <c r="L9" s="321">
        <f>'مقترح 2012'!K37</f>
        <v>8169000</v>
      </c>
      <c r="M9" s="322"/>
      <c r="N9" s="321">
        <f>متفق2012!K37</f>
        <v>6825000</v>
      </c>
      <c r="O9" s="322"/>
      <c r="P9" s="36">
        <f t="shared" si="4"/>
        <v>26.207757385234153</v>
      </c>
      <c r="Q9" s="36">
        <f t="shared" si="5"/>
        <v>30.80350725887595</v>
      </c>
      <c r="R9" s="8"/>
      <c r="S9" s="358"/>
    </row>
    <row r="10" spans="1:19" ht="15.75" x14ac:dyDescent="0.25">
      <c r="A10" s="12"/>
      <c r="B10" s="11" t="s">
        <v>27</v>
      </c>
      <c r="C10" s="144">
        <f>'نفقات فعلية 2009'!D37</f>
        <v>16047.438999999998</v>
      </c>
      <c r="D10" s="321">
        <f>'معدل 2010'!D37</f>
        <v>57388.203999999998</v>
      </c>
      <c r="E10" s="322"/>
      <c r="F10" s="321">
        <f>'نفقات فعلية 2010'!D37</f>
        <v>14647.062</v>
      </c>
      <c r="G10" s="322"/>
      <c r="H10" s="319">
        <f>'مصدق 2011'!D37</f>
        <v>57370.825000000004</v>
      </c>
      <c r="I10" s="320"/>
      <c r="J10" s="319">
        <f>'منقح 2011'!D37</f>
        <v>56966.949000000001</v>
      </c>
      <c r="K10" s="320"/>
      <c r="L10" s="309">
        <f>'مقترح 2012'!D37</f>
        <v>101853.73299999999</v>
      </c>
      <c r="M10" s="310"/>
      <c r="N10" s="309">
        <f>متفق2012!D37</f>
        <v>64542.2</v>
      </c>
      <c r="O10" s="310"/>
      <c r="P10" s="36">
        <f t="shared" si="2"/>
        <v>12.500038129136183</v>
      </c>
      <c r="Q10" s="36">
        <f t="shared" si="3"/>
        <v>13.297624557706245</v>
      </c>
      <c r="R10" s="8"/>
      <c r="S10" s="358"/>
    </row>
    <row r="11" spans="1:19" ht="15.75" x14ac:dyDescent="0.25">
      <c r="A11" s="12"/>
      <c r="B11" s="11" t="s">
        <v>28</v>
      </c>
      <c r="C11" s="144">
        <f>'نفقات فعلية 2009'!E37</f>
        <v>275760.75699999998</v>
      </c>
      <c r="D11" s="321">
        <f>'معدل 2010'!E37</f>
        <v>1072435</v>
      </c>
      <c r="E11" s="322"/>
      <c r="F11" s="321">
        <f>'نفقات فعلية 2010'!E37</f>
        <v>916509.58799999999</v>
      </c>
      <c r="G11" s="322"/>
      <c r="H11" s="319">
        <f>'مصدق 2011'!E37</f>
        <v>1415640.9</v>
      </c>
      <c r="I11" s="320"/>
      <c r="J11" s="319">
        <f>'منقح 2011'!E37</f>
        <v>1415640.9</v>
      </c>
      <c r="K11" s="320"/>
      <c r="L11" s="309">
        <f>'مقترح 2012'!E37</f>
        <v>1930675.801</v>
      </c>
      <c r="M11" s="310"/>
      <c r="N11" s="309">
        <f>متفق2012!E37</f>
        <v>1930675.801</v>
      </c>
      <c r="O11" s="310"/>
      <c r="P11" s="36">
        <f t="shared" si="2"/>
        <v>36.38174772995044</v>
      </c>
      <c r="Q11" s="36">
        <f t="shared" si="3"/>
        <v>36.38174772995044</v>
      </c>
      <c r="R11" s="8"/>
      <c r="S11" s="358"/>
    </row>
    <row r="12" spans="1:19" ht="15.75" x14ac:dyDescent="0.25">
      <c r="A12" s="12"/>
      <c r="B12" s="11" t="s">
        <v>29</v>
      </c>
      <c r="C12" s="144">
        <f>'نفقات فعلية 2009'!F37</f>
        <v>21111.862000000001</v>
      </c>
      <c r="D12" s="321">
        <f>'معدل 2010'!F37</f>
        <v>133167.51199999999</v>
      </c>
      <c r="E12" s="322"/>
      <c r="F12" s="321">
        <f>'نفقات فعلية 2010'!F37</f>
        <v>38276.269</v>
      </c>
      <c r="G12" s="322"/>
      <c r="H12" s="319">
        <f>'مصدق 2011'!F37</f>
        <v>158557.62100000001</v>
      </c>
      <c r="I12" s="320"/>
      <c r="J12" s="319">
        <f>'منقح 2011'!F37</f>
        <v>122026.601</v>
      </c>
      <c r="K12" s="320"/>
      <c r="L12" s="309">
        <f>'مقترح 2012'!F37</f>
        <v>1031500</v>
      </c>
      <c r="M12" s="310"/>
      <c r="N12" s="309">
        <f>متفق2012!F37</f>
        <v>826580.64599999995</v>
      </c>
      <c r="O12" s="310"/>
      <c r="P12" s="36">
        <f t="shared" si="2"/>
        <v>421.3124672197244</v>
      </c>
      <c r="Q12" s="36">
        <f t="shared" si="3"/>
        <v>577.37742363240943</v>
      </c>
      <c r="R12" s="8"/>
      <c r="S12" s="358"/>
    </row>
    <row r="13" spans="1:19" ht="15.75" x14ac:dyDescent="0.25">
      <c r="A13" s="12"/>
      <c r="B13" s="11" t="s">
        <v>30</v>
      </c>
      <c r="C13" s="144">
        <f>'نفقات فعلية 2009'!G37</f>
        <v>1271054.345</v>
      </c>
      <c r="D13" s="321">
        <f>'معدل 2010'!G37</f>
        <v>1407758.344</v>
      </c>
      <c r="E13" s="322"/>
      <c r="F13" s="321">
        <f>'نفقات فعلية 2010'!G37</f>
        <v>2006224.5109999999</v>
      </c>
      <c r="G13" s="322"/>
      <c r="H13" s="319">
        <f>'مصدق 2011'!G37</f>
        <v>1894087.8870000001</v>
      </c>
      <c r="I13" s="320"/>
      <c r="J13" s="319">
        <f>'منقح 2011'!G37</f>
        <v>1893517.1540000001</v>
      </c>
      <c r="K13" s="320"/>
      <c r="L13" s="309">
        <f>'مقترح 2012'!G37</f>
        <v>3026869.0469999998</v>
      </c>
      <c r="M13" s="310"/>
      <c r="N13" s="309">
        <f>متفق2012!G37</f>
        <v>1723601.2750000001</v>
      </c>
      <c r="O13" s="310"/>
      <c r="P13" s="36">
        <f t="shared" si="2"/>
        <v>-9.0009873971597756</v>
      </c>
      <c r="Q13" s="36">
        <f t="shared" si="3"/>
        <v>-8.9735590005645136</v>
      </c>
      <c r="R13" s="8"/>
      <c r="S13" s="358"/>
    </row>
    <row r="14" spans="1:19" ht="15.75" x14ac:dyDescent="0.25">
      <c r="A14" s="12"/>
      <c r="B14" s="11" t="s">
        <v>31</v>
      </c>
      <c r="C14" s="144">
        <f>'نفقات فعلية 2009'!H37</f>
        <v>359665.27</v>
      </c>
      <c r="D14" s="321">
        <f>'معدل 2010'!H37</f>
        <v>192210</v>
      </c>
      <c r="E14" s="322"/>
      <c r="F14" s="321">
        <f>'نفقات فعلية 2010'!H37</f>
        <v>82510.849000000002</v>
      </c>
      <c r="G14" s="322"/>
      <c r="H14" s="319">
        <f>'مصدق 2011'!H37</f>
        <v>88300</v>
      </c>
      <c r="I14" s="320"/>
      <c r="J14" s="319">
        <f>'منقح 2011'!H37</f>
        <v>88300</v>
      </c>
      <c r="K14" s="320"/>
      <c r="L14" s="309">
        <f>'مقترح 2012'!H37</f>
        <v>63300</v>
      </c>
      <c r="M14" s="310"/>
      <c r="N14" s="309">
        <f>متفق2012!H37</f>
        <v>63300</v>
      </c>
      <c r="O14" s="310"/>
      <c r="P14" s="36">
        <f t="shared" si="2"/>
        <v>-28.312570781426949</v>
      </c>
      <c r="Q14" s="36">
        <f t="shared" si="3"/>
        <v>-28.312570781426949</v>
      </c>
      <c r="R14" s="8"/>
      <c r="S14" s="358"/>
    </row>
    <row r="15" spans="1:19" ht="15.75" x14ac:dyDescent="0.25">
      <c r="A15" s="12"/>
      <c r="B15" s="11" t="s">
        <v>32</v>
      </c>
      <c r="C15" s="144">
        <f>'نفقات فعلية 2009'!I37</f>
        <v>2354218.6800000002</v>
      </c>
      <c r="D15" s="321">
        <f>'معدل 2010'!I37</f>
        <v>3193055.554</v>
      </c>
      <c r="E15" s="322"/>
      <c r="F15" s="321">
        <f>'نفقات فعلية 2010'!I37</f>
        <v>3186519.909</v>
      </c>
      <c r="G15" s="322"/>
      <c r="H15" s="319">
        <f>'مصدق 2011'!I37</f>
        <v>5056771.75</v>
      </c>
      <c r="I15" s="320"/>
      <c r="J15" s="319">
        <f>'منقح 2011'!I37</f>
        <v>4931553.0269999998</v>
      </c>
      <c r="K15" s="320"/>
      <c r="L15" s="309">
        <f>'مقترح 2012'!I37</f>
        <v>10056386.994000001</v>
      </c>
      <c r="M15" s="310"/>
      <c r="N15" s="309">
        <f>متفق2012!I37</f>
        <v>8153711.5140000004</v>
      </c>
      <c r="O15" s="310"/>
      <c r="P15" s="36">
        <f t="shared" si="2"/>
        <v>61.243416098422877</v>
      </c>
      <c r="Q15" s="36">
        <f t="shared" si="3"/>
        <v>65.337601955385011</v>
      </c>
      <c r="R15" s="8"/>
      <c r="S15" s="358"/>
    </row>
    <row r="16" spans="1:19" ht="15.75" x14ac:dyDescent="0.25">
      <c r="A16" s="12"/>
      <c r="B16" s="13" t="s">
        <v>33</v>
      </c>
      <c r="C16" s="144">
        <f>'نفقات فعلية 2009'!J37</f>
        <v>6278.4219999999996</v>
      </c>
      <c r="D16" s="321">
        <f>'معدل 2010'!J37</f>
        <v>190043.61</v>
      </c>
      <c r="E16" s="322"/>
      <c r="F16" s="321">
        <f>'نفقات فعلية 2010'!J37</f>
        <v>9636.3430000000008</v>
      </c>
      <c r="G16" s="322"/>
      <c r="H16" s="319">
        <f>'مصدق 2011'!J37</f>
        <v>105406.5</v>
      </c>
      <c r="I16" s="320"/>
      <c r="J16" s="319">
        <f>'منقح 2011'!J37</f>
        <v>146486.59599999999</v>
      </c>
      <c r="K16" s="320"/>
      <c r="L16" s="309">
        <f>'مقترح 2012'!J37</f>
        <v>249073.76199999999</v>
      </c>
      <c r="M16" s="310"/>
      <c r="N16" s="309">
        <f>متفق2012!J37</f>
        <v>215924.75</v>
      </c>
      <c r="O16" s="310"/>
      <c r="P16" s="36">
        <f t="shared" si="2"/>
        <v>104.849558613558</v>
      </c>
      <c r="Q16" s="36">
        <f t="shared" si="3"/>
        <v>47.402394414298499</v>
      </c>
      <c r="R16" s="8"/>
      <c r="S16" s="358"/>
    </row>
    <row r="17" spans="1:19" ht="15.75" x14ac:dyDescent="0.25">
      <c r="A17" s="6" t="s">
        <v>34</v>
      </c>
      <c r="B17" s="14" t="s">
        <v>35</v>
      </c>
      <c r="C17" s="143">
        <f>'نفقات فعلية 2009'!N37</f>
        <v>5440.4930000000004</v>
      </c>
      <c r="D17" s="323">
        <f>'معدل 2010'!N37</f>
        <v>1469490.132</v>
      </c>
      <c r="E17" s="324"/>
      <c r="F17" s="323">
        <f>'نفقات فعلية 2010'!N37</f>
        <v>5860.027</v>
      </c>
      <c r="G17" s="324"/>
      <c r="H17" s="333">
        <f>'مصدق 2011'!N37</f>
        <v>1191188</v>
      </c>
      <c r="I17" s="334"/>
      <c r="J17" s="333">
        <f>'منقح 2011'!N37</f>
        <v>1076985.199</v>
      </c>
      <c r="K17" s="334"/>
      <c r="L17" s="325">
        <f>'مقترح 2012'!N37</f>
        <v>2282996.7239999999</v>
      </c>
      <c r="M17" s="326"/>
      <c r="N17" s="325">
        <f>متفق2012!N37</f>
        <v>2240996.7239999999</v>
      </c>
      <c r="O17" s="326"/>
      <c r="P17" s="36">
        <f t="shared" si="2"/>
        <v>88.131237386541827</v>
      </c>
      <c r="Q17" s="36">
        <f t="shared" si="3"/>
        <v>108.08054986092711</v>
      </c>
      <c r="R17" s="8"/>
      <c r="S17" s="9"/>
    </row>
    <row r="18" spans="1:19" ht="15.75" x14ac:dyDescent="0.25">
      <c r="A18" s="6" t="s">
        <v>36</v>
      </c>
      <c r="B18" s="14" t="s">
        <v>37</v>
      </c>
      <c r="C18" s="40">
        <f>C6+C17</f>
        <v>7688175.3649999993</v>
      </c>
      <c r="D18" s="416">
        <f>D6+D17</f>
        <v>12728887.685999999</v>
      </c>
      <c r="E18" s="417"/>
      <c r="F18" s="416">
        <f t="shared" ref="F18" si="6">F6+F17</f>
        <v>10923345.236000001</v>
      </c>
      <c r="G18" s="417"/>
      <c r="H18" s="416">
        <f t="shared" ref="H18" si="7">H6+H17</f>
        <v>15493698.260000002</v>
      </c>
      <c r="I18" s="417"/>
      <c r="J18" s="416">
        <f t="shared" ref="J18" si="8">J6+J17</f>
        <v>15067851.190000001</v>
      </c>
      <c r="K18" s="417"/>
      <c r="L18" s="418">
        <f t="shared" ref="L18" si="9">L6+L17</f>
        <v>27047357.762999997</v>
      </c>
      <c r="M18" s="419"/>
      <c r="N18" s="418">
        <f t="shared" ref="N18" si="10">N6+N17</f>
        <v>22162220.754000001</v>
      </c>
      <c r="O18" s="419"/>
      <c r="P18" s="36">
        <f t="shared" si="2"/>
        <v>43.040224367968285</v>
      </c>
      <c r="Q18" s="36">
        <f t="shared" si="3"/>
        <v>47.082822059646311</v>
      </c>
      <c r="R18" s="8"/>
      <c r="S18" s="9"/>
    </row>
    <row r="19" spans="1:19" ht="18.75" x14ac:dyDescent="0.3">
      <c r="A19" s="335" t="s">
        <v>38</v>
      </c>
      <c r="B19" s="335"/>
      <c r="C19" s="335"/>
      <c r="D19" s="335"/>
      <c r="E19" s="335"/>
      <c r="F19" s="335"/>
      <c r="G19" s="335"/>
      <c r="H19" s="335"/>
      <c r="I19" s="335"/>
      <c r="J19" s="336"/>
      <c r="K19" s="336"/>
      <c r="L19" s="336"/>
      <c r="M19" s="336"/>
      <c r="N19" s="337"/>
      <c r="O19" s="337"/>
      <c r="P19" s="337"/>
      <c r="Q19" s="1"/>
      <c r="R19" s="15"/>
      <c r="S19" s="1"/>
    </row>
    <row r="20" spans="1:19" ht="15.75" x14ac:dyDescent="0.25">
      <c r="A20" s="408" t="s">
        <v>1</v>
      </c>
      <c r="B20" s="411" t="s">
        <v>2</v>
      </c>
      <c r="C20" s="412"/>
      <c r="D20" s="411" t="s">
        <v>39</v>
      </c>
      <c r="E20" s="412"/>
      <c r="F20" s="413" t="s">
        <v>39</v>
      </c>
      <c r="G20" s="414"/>
      <c r="H20" s="413" t="s">
        <v>40</v>
      </c>
      <c r="I20" s="415"/>
      <c r="J20" s="413" t="s">
        <v>40</v>
      </c>
      <c r="K20" s="414"/>
      <c r="L20" s="412" t="s">
        <v>7</v>
      </c>
      <c r="M20" s="139"/>
      <c r="N20" s="139"/>
      <c r="O20" s="139"/>
      <c r="P20" s="139"/>
      <c r="Q20" s="361"/>
      <c r="R20" s="139"/>
      <c r="S20" s="139"/>
    </row>
    <row r="21" spans="1:19" ht="15.75" x14ac:dyDescent="0.25">
      <c r="A21" s="409"/>
      <c r="B21" s="394"/>
      <c r="C21" s="395"/>
      <c r="D21" s="394" t="s">
        <v>41</v>
      </c>
      <c r="E21" s="395"/>
      <c r="F21" s="396" t="s">
        <v>42</v>
      </c>
      <c r="G21" s="397"/>
      <c r="H21" s="396" t="s">
        <v>43</v>
      </c>
      <c r="I21" s="398"/>
      <c r="J21" s="399" t="s">
        <v>44</v>
      </c>
      <c r="K21" s="400"/>
      <c r="L21" s="395"/>
      <c r="M21" s="139"/>
      <c r="N21" s="139"/>
      <c r="O21" s="139"/>
      <c r="P21" s="139"/>
      <c r="Q21" s="361"/>
      <c r="R21" s="139"/>
      <c r="S21" s="139"/>
    </row>
    <row r="22" spans="1:19" ht="15.75" x14ac:dyDescent="0.25">
      <c r="A22" s="410"/>
      <c r="B22" s="401"/>
      <c r="C22" s="402"/>
      <c r="D22" s="401" t="s">
        <v>45</v>
      </c>
      <c r="E22" s="402"/>
      <c r="F22" s="403" t="s">
        <v>46</v>
      </c>
      <c r="G22" s="404"/>
      <c r="H22" s="403" t="s">
        <v>17</v>
      </c>
      <c r="I22" s="405"/>
      <c r="J22" s="406" t="s">
        <v>47</v>
      </c>
      <c r="K22" s="407"/>
      <c r="L22" s="140" t="s">
        <v>48</v>
      </c>
      <c r="M22" s="139"/>
      <c r="N22" s="27"/>
      <c r="O22" s="27"/>
      <c r="P22" s="27"/>
      <c r="Q22" s="26"/>
      <c r="R22" s="139"/>
      <c r="S22" s="139"/>
    </row>
    <row r="23" spans="1:19" ht="15.75" x14ac:dyDescent="0.25">
      <c r="A23" s="16" t="s">
        <v>24</v>
      </c>
      <c r="B23" s="313" t="s">
        <v>49</v>
      </c>
      <c r="C23" s="314"/>
      <c r="D23" s="317">
        <f>'ايراد فعلي 2009'!C37</f>
        <v>3280704.3229999999</v>
      </c>
      <c r="E23" s="318"/>
      <c r="F23" s="309">
        <f>ايرادفعلي2010!C37</f>
        <v>1474249.817</v>
      </c>
      <c r="G23" s="310"/>
      <c r="H23" s="309">
        <f>مخطط2011!C37</f>
        <v>1812685.5</v>
      </c>
      <c r="I23" s="310"/>
      <c r="J23" s="315">
        <f>مخطط2012!C37</f>
        <v>2108269.7400000002</v>
      </c>
      <c r="K23" s="316"/>
      <c r="L23" s="37">
        <f>(J23/H23-1)*100</f>
        <v>16.306427121527722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34</v>
      </c>
      <c r="B24" s="313" t="s">
        <v>50</v>
      </c>
      <c r="C24" s="314"/>
      <c r="D24" s="317">
        <f>'ايراد فعلي 2009'!D37</f>
        <v>7049.8590000000004</v>
      </c>
      <c r="E24" s="318"/>
      <c r="F24" s="309">
        <f>ايرادفعلي2010!D37</f>
        <v>46247.542999999998</v>
      </c>
      <c r="G24" s="310"/>
      <c r="H24" s="309">
        <f>مخطط2011!D37</f>
        <v>40000</v>
      </c>
      <c r="I24" s="310"/>
      <c r="J24" s="315">
        <f>مخطط2012!D37</f>
        <v>48000</v>
      </c>
      <c r="K24" s="316"/>
      <c r="L24" s="37">
        <f t="shared" ref="L24:L28" si="11">(J24/H24-1)*100</f>
        <v>19.999999999999996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36</v>
      </c>
      <c r="B25" s="313" t="s">
        <v>51</v>
      </c>
      <c r="C25" s="314"/>
      <c r="D25" s="317">
        <f>'ايراد فعلي 2009'!E37</f>
        <v>27971.857</v>
      </c>
      <c r="E25" s="318"/>
      <c r="F25" s="309">
        <f>ايرادفعلي2010!E37</f>
        <v>1592829.084</v>
      </c>
      <c r="G25" s="310"/>
      <c r="H25" s="309">
        <f>مخطط2011!E37</f>
        <v>0</v>
      </c>
      <c r="I25" s="310"/>
      <c r="J25" s="315">
        <f>مخطط2012!E37</f>
        <v>0</v>
      </c>
      <c r="K25" s="316"/>
      <c r="L25" s="37" t="e">
        <f t="shared" si="11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16" t="s">
        <v>52</v>
      </c>
      <c r="B26" s="313" t="s">
        <v>53</v>
      </c>
      <c r="C26" s="314"/>
      <c r="D26" s="317">
        <f>'ايراد فعلي 2009'!F37</f>
        <v>51202509.442999996</v>
      </c>
      <c r="E26" s="318"/>
      <c r="F26" s="309">
        <f>ايرادفعلي2010!F37</f>
        <v>66322384.803999998</v>
      </c>
      <c r="G26" s="310"/>
      <c r="H26" s="309">
        <f>مخطط2011!F37</f>
        <v>71794050.260000005</v>
      </c>
      <c r="I26" s="310"/>
      <c r="J26" s="315">
        <f>مخطط2012!F37</f>
        <v>92504565.780000001</v>
      </c>
      <c r="K26" s="316"/>
      <c r="L26" s="37">
        <f t="shared" si="11"/>
        <v>28.847119566311541</v>
      </c>
      <c r="M26" s="139"/>
      <c r="N26" s="26"/>
      <c r="O26" s="26"/>
      <c r="P26" s="26"/>
      <c r="Q26" s="29"/>
      <c r="R26" s="8"/>
      <c r="S26" s="9"/>
    </row>
    <row r="27" spans="1:19" ht="15.75" x14ac:dyDescent="0.25">
      <c r="A27" s="16" t="s">
        <v>54</v>
      </c>
      <c r="B27" s="313" t="s">
        <v>55</v>
      </c>
      <c r="C27" s="314"/>
      <c r="D27" s="317">
        <f>'ايراد فعلي 2009'!G37</f>
        <v>87846.59</v>
      </c>
      <c r="E27" s="318"/>
      <c r="F27" s="309">
        <f>ايرادفعلي2010!G37</f>
        <v>105558.398</v>
      </c>
      <c r="G27" s="310"/>
      <c r="H27" s="309">
        <f>مخطط2011!G37</f>
        <v>1030150</v>
      </c>
      <c r="I27" s="310"/>
      <c r="J27" s="315">
        <f>مخطط2012!G37</f>
        <v>12750</v>
      </c>
      <c r="K27" s="316"/>
      <c r="L27" s="37">
        <f t="shared" si="11"/>
        <v>-98.76231616754842</v>
      </c>
      <c r="M27" s="139"/>
      <c r="N27" s="26"/>
      <c r="O27" s="26"/>
      <c r="P27" s="26"/>
      <c r="Q27" s="29"/>
      <c r="R27" s="8"/>
      <c r="S27" s="9"/>
    </row>
    <row r="28" spans="1:19" ht="15.75" x14ac:dyDescent="0.25">
      <c r="A28" s="389" t="s">
        <v>56</v>
      </c>
      <c r="B28" s="390"/>
      <c r="C28" s="391"/>
      <c r="D28" s="392">
        <f>SUM(D23:E27)</f>
        <v>54606082.071999997</v>
      </c>
      <c r="E28" s="393"/>
      <c r="F28" s="392">
        <f>SUM(F23:G27)</f>
        <v>69541269.645999998</v>
      </c>
      <c r="G28" s="393"/>
      <c r="H28" s="392">
        <f t="shared" ref="H28" si="12">SUM(H23:I27)</f>
        <v>74676885.760000005</v>
      </c>
      <c r="I28" s="393"/>
      <c r="J28" s="392">
        <f t="shared" ref="J28" si="13">SUM(J23:K27)</f>
        <v>94673585.519999996</v>
      </c>
      <c r="K28" s="393"/>
      <c r="L28" s="37">
        <f t="shared" si="11"/>
        <v>26.777629458553353</v>
      </c>
      <c r="M28" s="139"/>
      <c r="N28" s="28"/>
      <c r="O28" s="28"/>
      <c r="P28" s="28"/>
      <c r="Q28" s="29"/>
      <c r="R28" s="8"/>
      <c r="S28" s="8"/>
    </row>
    <row r="29" spans="1:19" ht="18" x14ac:dyDescent="0.25">
      <c r="A29" s="369" t="s">
        <v>57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1"/>
    </row>
    <row r="30" spans="1:19" x14ac:dyDescent="0.2">
      <c r="A30" s="378" t="s">
        <v>72</v>
      </c>
      <c r="B30" s="379"/>
      <c r="C30" s="380"/>
      <c r="D30" s="167" t="s">
        <v>58</v>
      </c>
      <c r="E30" s="167" t="s">
        <v>59</v>
      </c>
      <c r="F30" s="167" t="s">
        <v>60</v>
      </c>
      <c r="G30" s="167" t="s">
        <v>61</v>
      </c>
      <c r="H30" s="167" t="s">
        <v>62</v>
      </c>
      <c r="I30" s="167" t="s">
        <v>63</v>
      </c>
      <c r="J30" s="167" t="s">
        <v>64</v>
      </c>
      <c r="K30" s="167" t="s">
        <v>65</v>
      </c>
      <c r="L30" s="167" t="s">
        <v>66</v>
      </c>
      <c r="M30" s="167" t="s">
        <v>67</v>
      </c>
      <c r="N30" s="167" t="s">
        <v>68</v>
      </c>
      <c r="O30" s="167" t="s">
        <v>69</v>
      </c>
      <c r="P30" s="170" t="s">
        <v>70</v>
      </c>
      <c r="Q30" s="18"/>
      <c r="R30" s="23"/>
      <c r="S30" s="1"/>
    </row>
    <row r="31" spans="1:19" x14ac:dyDescent="0.2">
      <c r="A31" s="381"/>
      <c r="B31" s="382"/>
      <c r="C31" s="383"/>
      <c r="D31" s="171">
        <v>5</v>
      </c>
      <c r="E31" s="171">
        <v>15</v>
      </c>
      <c r="F31" s="171">
        <v>36</v>
      </c>
      <c r="G31" s="171">
        <v>225</v>
      </c>
      <c r="H31" s="171">
        <v>477</v>
      </c>
      <c r="I31" s="171">
        <v>936</v>
      </c>
      <c r="J31" s="171">
        <v>1956</v>
      </c>
      <c r="K31" s="171">
        <v>2268</v>
      </c>
      <c r="L31" s="171">
        <v>2489</v>
      </c>
      <c r="M31" s="171">
        <v>1138</v>
      </c>
      <c r="N31" s="174">
        <v>803</v>
      </c>
      <c r="O31" s="174">
        <v>512</v>
      </c>
      <c r="P31" s="172">
        <f>SUM(D31:O31)</f>
        <v>10860</v>
      </c>
      <c r="Q31" s="32"/>
      <c r="R31" s="24"/>
      <c r="S31" s="1"/>
    </row>
    <row r="32" spans="1:19" ht="15" x14ac:dyDescent="0.2">
      <c r="A32" s="22"/>
      <c r="B32" s="22"/>
      <c r="C32" s="2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21"/>
      <c r="R32" s="24"/>
      <c r="S32" s="1"/>
    </row>
    <row r="33" spans="1:19" x14ac:dyDescent="0.2">
      <c r="A33" s="378" t="s">
        <v>73</v>
      </c>
      <c r="B33" s="384"/>
      <c r="C33" s="385"/>
      <c r="D33" s="167" t="s">
        <v>58</v>
      </c>
      <c r="E33" s="167" t="s">
        <v>59</v>
      </c>
      <c r="F33" s="167" t="s">
        <v>60</v>
      </c>
      <c r="G33" s="167" t="s">
        <v>61</v>
      </c>
      <c r="H33" s="167" t="s">
        <v>62</v>
      </c>
      <c r="I33" s="167" t="s">
        <v>63</v>
      </c>
      <c r="J33" s="167" t="s">
        <v>64</v>
      </c>
      <c r="K33" s="167" t="s">
        <v>65</v>
      </c>
      <c r="L33" s="167" t="s">
        <v>66</v>
      </c>
      <c r="M33" s="167" t="s">
        <v>67</v>
      </c>
      <c r="N33" s="167" t="s">
        <v>68</v>
      </c>
      <c r="O33" s="167" t="s">
        <v>69</v>
      </c>
      <c r="P33" s="170" t="s">
        <v>70</v>
      </c>
      <c r="Q33" s="18"/>
      <c r="R33" s="23"/>
      <c r="S33" s="1"/>
    </row>
    <row r="34" spans="1:19" ht="15.75" x14ac:dyDescent="0.25">
      <c r="A34" s="386"/>
      <c r="B34" s="387"/>
      <c r="C34" s="388"/>
      <c r="D34" s="180">
        <v>2</v>
      </c>
      <c r="E34" s="180">
        <v>16</v>
      </c>
      <c r="F34" s="180">
        <v>42</v>
      </c>
      <c r="G34" s="180">
        <v>252</v>
      </c>
      <c r="H34" s="180">
        <v>580</v>
      </c>
      <c r="I34" s="180">
        <v>1542</v>
      </c>
      <c r="J34" s="180">
        <v>2409</v>
      </c>
      <c r="K34" s="180">
        <v>2193</v>
      </c>
      <c r="L34" s="180">
        <v>2370</v>
      </c>
      <c r="M34" s="180">
        <v>1173</v>
      </c>
      <c r="N34" s="180">
        <v>791</v>
      </c>
      <c r="O34" s="180">
        <v>576</v>
      </c>
      <c r="P34" s="172">
        <f>SUM(D34:O34)</f>
        <v>11946</v>
      </c>
      <c r="Q34" s="32"/>
      <c r="R34" s="24"/>
      <c r="S34" s="1"/>
    </row>
    <row r="35" spans="1:19" ht="15.75" x14ac:dyDescent="0.25">
      <c r="A35" s="366"/>
      <c r="B35" s="366"/>
      <c r="C35" s="36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3"/>
      <c r="R35" s="1"/>
      <c r="S35" s="1"/>
    </row>
    <row r="36" spans="1:19" ht="15.75" x14ac:dyDescent="0.25">
      <c r="A36" s="378" t="s">
        <v>74</v>
      </c>
      <c r="B36" s="384"/>
      <c r="C36" s="385"/>
      <c r="D36" s="17" t="s">
        <v>58</v>
      </c>
      <c r="E36" s="17" t="s">
        <v>59</v>
      </c>
      <c r="F36" s="17" t="s">
        <v>60</v>
      </c>
      <c r="G36" s="17" t="s">
        <v>61</v>
      </c>
      <c r="H36" s="17" t="s">
        <v>62</v>
      </c>
      <c r="I36" s="17" t="s">
        <v>63</v>
      </c>
      <c r="J36" s="17" t="s">
        <v>64</v>
      </c>
      <c r="K36" s="17" t="s">
        <v>65</v>
      </c>
      <c r="L36" s="17" t="s">
        <v>66</v>
      </c>
      <c r="M36" s="17" t="s">
        <v>67</v>
      </c>
      <c r="N36" s="17" t="s">
        <v>68</v>
      </c>
      <c r="O36" s="17" t="s">
        <v>69</v>
      </c>
      <c r="P36" s="30" t="s">
        <v>70</v>
      </c>
      <c r="Q36" s="18"/>
      <c r="R36" s="1"/>
      <c r="S36" s="25"/>
    </row>
    <row r="37" spans="1:19" ht="15.75" x14ac:dyDescent="0.25">
      <c r="A37" s="386"/>
      <c r="B37" s="387"/>
      <c r="C37" s="388"/>
      <c r="D37" s="192">
        <f>'جدول رقم(1)2012'!C36</f>
        <v>2</v>
      </c>
      <c r="E37" s="192">
        <f>'جدول رقم(1)2012'!D36</f>
        <v>17</v>
      </c>
      <c r="F37" s="192">
        <f>'جدول رقم(1)2012'!E36</f>
        <v>38</v>
      </c>
      <c r="G37" s="192">
        <f>'جدول رقم(1)2012'!F36</f>
        <v>297</v>
      </c>
      <c r="H37" s="192">
        <f>'جدول رقم(1)2012'!G36</f>
        <v>519</v>
      </c>
      <c r="I37" s="192">
        <f>'جدول رقم(1)2012'!H36</f>
        <v>1576</v>
      </c>
      <c r="J37" s="192">
        <f>'جدول رقم(1)2012'!I36</f>
        <v>2337</v>
      </c>
      <c r="K37" s="192">
        <f>'جدول رقم(1)2012'!J36</f>
        <v>1943</v>
      </c>
      <c r="L37" s="192">
        <f>'جدول رقم(1)2012'!K36</f>
        <v>2325</v>
      </c>
      <c r="M37" s="192">
        <f>'جدول رقم(1)2012'!L36</f>
        <v>991</v>
      </c>
      <c r="N37" s="192">
        <f>'جدول رقم(1)2012'!M36</f>
        <v>740</v>
      </c>
      <c r="O37" s="192">
        <f>'جدول رقم(1)2012'!N36</f>
        <v>381</v>
      </c>
      <c r="P37" s="193">
        <f>SUM(D37:O37)</f>
        <v>11166</v>
      </c>
      <c r="Q37" s="32">
        <v>50</v>
      </c>
      <c r="R37" s="1"/>
      <c r="S37" s="25">
        <v>56</v>
      </c>
    </row>
  </sheetData>
  <mergeCells count="153">
    <mergeCell ref="L8:M8"/>
    <mergeCell ref="N8:O8"/>
    <mergeCell ref="F9:G9"/>
    <mergeCell ref="H9:I9"/>
    <mergeCell ref="J9:K9"/>
    <mergeCell ref="L9:M9"/>
    <mergeCell ref="N9:O9"/>
    <mergeCell ref="A29:R29"/>
    <mergeCell ref="A30:C31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Q20:Q21"/>
    <mergeCell ref="A33:C34"/>
    <mergeCell ref="A35:C35"/>
    <mergeCell ref="A36:C37"/>
    <mergeCell ref="D8:E8"/>
    <mergeCell ref="D9:E9"/>
    <mergeCell ref="F8:G8"/>
    <mergeCell ref="H8:I8"/>
    <mergeCell ref="J8:K8"/>
    <mergeCell ref="B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1:E21"/>
    <mergeCell ref="F21:G21"/>
    <mergeCell ref="H21:I21"/>
    <mergeCell ref="J21:K21"/>
    <mergeCell ref="D22:E22"/>
    <mergeCell ref="F22:G22"/>
    <mergeCell ref="H22:I22"/>
    <mergeCell ref="J22:K22"/>
    <mergeCell ref="A19:P19"/>
    <mergeCell ref="A20:A22"/>
    <mergeCell ref="B20:C22"/>
    <mergeCell ref="D20:E20"/>
    <mergeCell ref="F20:G20"/>
    <mergeCell ref="H20:I20"/>
    <mergeCell ref="J20:K20"/>
    <mergeCell ref="L20:L21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N12:O12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S7:S16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D7:E7"/>
    <mergeCell ref="F7:G7"/>
    <mergeCell ref="H7:I7"/>
    <mergeCell ref="J7:K7"/>
    <mergeCell ref="L7:M7"/>
    <mergeCell ref="N7:O7"/>
    <mergeCell ref="J11:K11"/>
    <mergeCell ref="L11:M11"/>
    <mergeCell ref="N11:O11"/>
    <mergeCell ref="D12:E12"/>
    <mergeCell ref="F12:G12"/>
    <mergeCell ref="H12:I12"/>
    <mergeCell ref="J12:K12"/>
    <mergeCell ref="L12:M12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3" orientation="landscape" r:id="rId1"/>
  <colBreaks count="1" manualBreakCount="1">
    <brk id="1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4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224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110519.86899999999</v>
      </c>
      <c r="D6" s="416">
        <f>SUM(D7:E14)</f>
        <v>337353.43</v>
      </c>
      <c r="E6" s="417"/>
      <c r="F6" s="416">
        <f t="shared" ref="F6" si="0">SUM(F7:G14)</f>
        <v>116476.114</v>
      </c>
      <c r="G6" s="417"/>
      <c r="H6" s="416">
        <f t="shared" ref="H6" si="1">SUM(H7:I14)</f>
        <v>269348.20199999999</v>
      </c>
      <c r="I6" s="417"/>
      <c r="J6" s="416">
        <f t="shared" ref="J6" si="2">SUM(J7:K14)</f>
        <v>319511.14899999998</v>
      </c>
      <c r="K6" s="417"/>
      <c r="L6" s="418">
        <f t="shared" ref="L6" si="3">SUM(L7:M14)</f>
        <v>508053.94299999997</v>
      </c>
      <c r="M6" s="419"/>
      <c r="N6" s="418">
        <f t="shared" ref="N6" si="4">SUM(N7:O14)</f>
        <v>409430.54</v>
      </c>
      <c r="O6" s="419"/>
      <c r="P6" s="36">
        <f>(N6/H6-1)*100</f>
        <v>52.007897940228311</v>
      </c>
      <c r="Q6" s="36">
        <f>(N6/J6-1)*100</f>
        <v>28.142802303277371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2009'!C38</f>
        <v>89708.79</v>
      </c>
      <c r="D7" s="321">
        <f>'معدل 2010'!C38</f>
        <v>107310.288</v>
      </c>
      <c r="E7" s="322"/>
      <c r="F7" s="321">
        <f>'نفقات فعلية 2010'!C38</f>
        <v>91040.058000000005</v>
      </c>
      <c r="G7" s="322"/>
      <c r="H7" s="319">
        <f>'مصدق 2011'!C38</f>
        <v>118624.777</v>
      </c>
      <c r="I7" s="320"/>
      <c r="J7" s="319">
        <f>'منقح 2011'!C38</f>
        <v>118624.764</v>
      </c>
      <c r="K7" s="320"/>
      <c r="L7" s="309">
        <f>'مقترح 2012'!C38</f>
        <v>135701.70199999999</v>
      </c>
      <c r="M7" s="310"/>
      <c r="N7" s="309">
        <f>متفق2012!C38</f>
        <v>117887.844</v>
      </c>
      <c r="O7" s="310"/>
      <c r="P7" s="36">
        <f t="shared" ref="P7:P16" si="5">(N7/H7-1)*100</f>
        <v>-0.62123025107984065</v>
      </c>
      <c r="Q7" s="36">
        <f t="shared" ref="Q7:Q16" si="6">(N7/J7-1)*100</f>
        <v>-0.62121936023409319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2009'!D38</f>
        <v>8761.23</v>
      </c>
      <c r="D8" s="321">
        <f>'معدل 2010'!D38</f>
        <v>38670.203999999998</v>
      </c>
      <c r="E8" s="322"/>
      <c r="F8" s="321">
        <f>'نفقات فعلية 2010'!D38</f>
        <v>14647.062</v>
      </c>
      <c r="G8" s="322"/>
      <c r="H8" s="319">
        <f>'مصدق 2011'!D38</f>
        <v>42730.925000000003</v>
      </c>
      <c r="I8" s="320"/>
      <c r="J8" s="319">
        <f>'منقح 2011'!D38</f>
        <v>42327.048999999999</v>
      </c>
      <c r="K8" s="320"/>
      <c r="L8" s="309">
        <f>'مقترح 2012'!D38</f>
        <v>83785.732999999993</v>
      </c>
      <c r="M8" s="310"/>
      <c r="N8" s="309">
        <f>متفق2012!D38</f>
        <v>46474.2</v>
      </c>
      <c r="O8" s="310"/>
      <c r="P8" s="36">
        <f t="shared" si="5"/>
        <v>8.7601075801658759</v>
      </c>
      <c r="Q8" s="36">
        <f t="shared" si="6"/>
        <v>9.7978741678872883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2009'!E38</f>
        <v>0</v>
      </c>
      <c r="D9" s="321">
        <f>'معدل 2010'!E38</f>
        <v>0</v>
      </c>
      <c r="E9" s="322"/>
      <c r="F9" s="321">
        <f>'نفقات فعلية 2010'!E38</f>
        <v>0</v>
      </c>
      <c r="G9" s="322"/>
      <c r="H9" s="319">
        <f>'مصدق 2011'!E38</f>
        <v>0</v>
      </c>
      <c r="I9" s="320"/>
      <c r="J9" s="319">
        <f>'منقح 2011'!E38</f>
        <v>0</v>
      </c>
      <c r="K9" s="320"/>
      <c r="L9" s="309">
        <f>'مقترح 2012'!E38</f>
        <v>0</v>
      </c>
      <c r="M9" s="310"/>
      <c r="N9" s="309">
        <f>متفق2012!E38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2009'!F38</f>
        <v>0</v>
      </c>
      <c r="D10" s="321">
        <f>'معدل 2010'!F38</f>
        <v>0</v>
      </c>
      <c r="E10" s="322"/>
      <c r="F10" s="321">
        <f>'نفقات فعلية 2010'!F38</f>
        <v>0</v>
      </c>
      <c r="G10" s="322"/>
      <c r="H10" s="319">
        <f>'مصدق 2011'!F38</f>
        <v>0</v>
      </c>
      <c r="I10" s="320"/>
      <c r="J10" s="319">
        <f>'منقح 2011'!F38</f>
        <v>0</v>
      </c>
      <c r="K10" s="320"/>
      <c r="L10" s="309">
        <f>'مقترح 2012'!F38</f>
        <v>0</v>
      </c>
      <c r="M10" s="310"/>
      <c r="N10" s="309">
        <f>متفق2012!F38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2009'!G38</f>
        <v>0</v>
      </c>
      <c r="D11" s="321">
        <f>'معدل 2010'!G38</f>
        <v>0</v>
      </c>
      <c r="E11" s="322"/>
      <c r="F11" s="321">
        <f>'نفقات فعلية 2010'!G38</f>
        <v>0</v>
      </c>
      <c r="G11" s="322"/>
      <c r="H11" s="319">
        <f>'مصدق 2011'!G38</f>
        <v>0</v>
      </c>
      <c r="I11" s="320"/>
      <c r="J11" s="319">
        <f>'منقح 2011'!G38</f>
        <v>6264.24</v>
      </c>
      <c r="K11" s="320"/>
      <c r="L11" s="309">
        <f>'مقترح 2012'!G38</f>
        <v>37152.745999999999</v>
      </c>
      <c r="M11" s="310"/>
      <c r="N11" s="309">
        <f>متفق2012!G38</f>
        <v>26991.745999999999</v>
      </c>
      <c r="O11" s="310"/>
      <c r="P11" s="36" t="e">
        <f t="shared" si="5"/>
        <v>#DIV/0!</v>
      </c>
      <c r="Q11" s="36">
        <f t="shared" si="6"/>
        <v>330.88620487082238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2009'!H38</f>
        <v>0</v>
      </c>
      <c r="D12" s="321">
        <f>'معدل 2010'!H38</f>
        <v>0</v>
      </c>
      <c r="E12" s="322"/>
      <c r="F12" s="321">
        <f>'نفقات فعلية 2010'!H38</f>
        <v>0</v>
      </c>
      <c r="G12" s="322"/>
      <c r="H12" s="319">
        <f>'مصدق 2011'!H38</f>
        <v>0</v>
      </c>
      <c r="I12" s="320"/>
      <c r="J12" s="319">
        <f>'منقح 2011'!H38</f>
        <v>0</v>
      </c>
      <c r="K12" s="320"/>
      <c r="L12" s="309">
        <f>'مقترح 2012'!H38</f>
        <v>0</v>
      </c>
      <c r="M12" s="310"/>
      <c r="N12" s="309">
        <f>متفق2012!H38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2009'!I38</f>
        <v>5771.4269999999997</v>
      </c>
      <c r="D13" s="321">
        <f>'معدل 2010'!I38</f>
        <v>1329.328</v>
      </c>
      <c r="E13" s="322"/>
      <c r="F13" s="321">
        <f>'نفقات فعلية 2010'!I38</f>
        <v>1152.6510000000001</v>
      </c>
      <c r="G13" s="322"/>
      <c r="H13" s="319">
        <f>'مصدق 2011'!I38</f>
        <v>2586</v>
      </c>
      <c r="I13" s="320"/>
      <c r="J13" s="319">
        <f>'منقح 2011'!I38</f>
        <v>5808.5</v>
      </c>
      <c r="K13" s="320"/>
      <c r="L13" s="309">
        <f>'مقترح 2012'!I38</f>
        <v>2340</v>
      </c>
      <c r="M13" s="310"/>
      <c r="N13" s="309">
        <f>متفق2012!I38</f>
        <v>2152</v>
      </c>
      <c r="O13" s="310"/>
      <c r="P13" s="36">
        <f t="shared" si="5"/>
        <v>-16.782675947409132</v>
      </c>
      <c r="Q13" s="36">
        <f t="shared" si="6"/>
        <v>-62.950847895325815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2009'!J38</f>
        <v>6278.4219999999996</v>
      </c>
      <c r="D14" s="321">
        <f>'معدل 2010'!J38</f>
        <v>190043.61</v>
      </c>
      <c r="E14" s="322"/>
      <c r="F14" s="321">
        <f>'نفقات فعلية 2010'!J38</f>
        <v>9636.3430000000008</v>
      </c>
      <c r="G14" s="322"/>
      <c r="H14" s="319">
        <f>'مصدق 2011'!J38</f>
        <v>105406.5</v>
      </c>
      <c r="I14" s="320"/>
      <c r="J14" s="319">
        <f>'منقح 2011'!J38</f>
        <v>146486.59599999999</v>
      </c>
      <c r="K14" s="320"/>
      <c r="L14" s="309">
        <f>'مقترح 2012'!J38</f>
        <v>249073.76199999999</v>
      </c>
      <c r="M14" s="310"/>
      <c r="N14" s="309">
        <f>متفق2012!J38</f>
        <v>215924.75</v>
      </c>
      <c r="O14" s="310"/>
      <c r="P14" s="36">
        <f t="shared" si="5"/>
        <v>104.849558613558</v>
      </c>
      <c r="Q14" s="36">
        <f t="shared" si="6"/>
        <v>47.402394414298499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2009'!N38</f>
        <v>5440.4930000000004</v>
      </c>
      <c r="D15" s="323">
        <f>'معدل 2010'!N38</f>
        <v>43150</v>
      </c>
      <c r="E15" s="324"/>
      <c r="F15" s="323">
        <f>'نفقات فعلية 2010'!N38</f>
        <v>5860.027</v>
      </c>
      <c r="G15" s="324"/>
      <c r="H15" s="333">
        <f>'مصدق 2011'!N38</f>
        <v>53550</v>
      </c>
      <c r="I15" s="334"/>
      <c r="J15" s="333">
        <f>'منقح 2011'!N38</f>
        <v>53550</v>
      </c>
      <c r="K15" s="334"/>
      <c r="L15" s="325">
        <f>'مقترح 2012'!N38</f>
        <v>140000</v>
      </c>
      <c r="M15" s="326"/>
      <c r="N15" s="325">
        <f>متفق2012!N38</f>
        <v>98000</v>
      </c>
      <c r="O15" s="326"/>
      <c r="P15" s="36">
        <f t="shared" si="5"/>
        <v>83.006535947712408</v>
      </c>
      <c r="Q15" s="36">
        <f t="shared" si="6"/>
        <v>83.006535947712408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115960.36199999999</v>
      </c>
      <c r="D16" s="416">
        <f>D6+D15</f>
        <v>380503.43</v>
      </c>
      <c r="E16" s="417"/>
      <c r="F16" s="416">
        <f t="shared" ref="F16" si="7">F6+F15</f>
        <v>122336.141</v>
      </c>
      <c r="G16" s="417"/>
      <c r="H16" s="416">
        <f t="shared" ref="H16" si="8">H6+H15</f>
        <v>322898.20199999999</v>
      </c>
      <c r="I16" s="417"/>
      <c r="J16" s="416">
        <f t="shared" ref="J16" si="9">J6+J15</f>
        <v>373061.14899999998</v>
      </c>
      <c r="K16" s="417"/>
      <c r="L16" s="418">
        <f t="shared" ref="L16" si="10">L6+L15</f>
        <v>648053.94299999997</v>
      </c>
      <c r="M16" s="419"/>
      <c r="N16" s="418">
        <f t="shared" ref="N16" si="11">N6+N15</f>
        <v>507430.54</v>
      </c>
      <c r="O16" s="419"/>
      <c r="P16" s="36">
        <f t="shared" si="5"/>
        <v>57.148766037415101</v>
      </c>
      <c r="Q16" s="36">
        <f t="shared" si="6"/>
        <v>36.018060674551776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2009'!C38</f>
        <v>3228113.59</v>
      </c>
      <c r="E21" s="318"/>
      <c r="F21" s="309">
        <f>ايرادفعلي2010!C38</f>
        <v>1431847.422</v>
      </c>
      <c r="G21" s="310"/>
      <c r="H21" s="309">
        <f>مخطط2011!C38</f>
        <v>1512685.5</v>
      </c>
      <c r="I21" s="310"/>
      <c r="J21" s="315">
        <f>مخطط2012!C38</f>
        <v>1778269.74</v>
      </c>
      <c r="K21" s="316"/>
      <c r="L21" s="37">
        <f>(J21/H21-1)*100</f>
        <v>17.557135306711146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2009'!D38</f>
        <v>7049.8590000000004</v>
      </c>
      <c r="E22" s="318"/>
      <c r="F22" s="309">
        <f>ايرادفعلي2010!D38</f>
        <v>46247.542999999998</v>
      </c>
      <c r="G22" s="310"/>
      <c r="H22" s="309">
        <f>مخطط2011!D38</f>
        <v>40000</v>
      </c>
      <c r="I22" s="310"/>
      <c r="J22" s="315">
        <f>مخطط2012!D38</f>
        <v>48000</v>
      </c>
      <c r="K22" s="316"/>
      <c r="L22" s="37">
        <f t="shared" ref="L22:L26" si="12">(J22/H22-1)*100</f>
        <v>19.999999999999996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2009'!E38</f>
        <v>27971.857</v>
      </c>
      <c r="E23" s="318"/>
      <c r="F23" s="309">
        <f>ايرادفعلي2010!E38</f>
        <v>1592829.084</v>
      </c>
      <c r="G23" s="310"/>
      <c r="H23" s="309">
        <f>مخطط2011!E38</f>
        <v>0</v>
      </c>
      <c r="I23" s="310"/>
      <c r="J23" s="315">
        <f>مخطط2012!E38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2009'!F38</f>
        <v>700210.54</v>
      </c>
      <c r="E24" s="318"/>
      <c r="F24" s="309">
        <f>ايرادفعلي2010!F38</f>
        <v>1430830.0689999999</v>
      </c>
      <c r="G24" s="310"/>
      <c r="H24" s="309">
        <f>مخطط2011!F38</f>
        <v>522467.76</v>
      </c>
      <c r="I24" s="310"/>
      <c r="J24" s="315">
        <f>مخطط2012!F38</f>
        <v>1837584.53</v>
      </c>
      <c r="K24" s="316"/>
      <c r="L24" s="37">
        <f t="shared" si="12"/>
        <v>251.71252097928493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2009'!G38</f>
        <v>87846.59</v>
      </c>
      <c r="E25" s="318"/>
      <c r="F25" s="309">
        <f>ايرادفعلي2010!G38</f>
        <v>105558.398</v>
      </c>
      <c r="G25" s="310"/>
      <c r="H25" s="309">
        <f>مخطط2011!G38</f>
        <v>1030150</v>
      </c>
      <c r="I25" s="310"/>
      <c r="J25" s="315">
        <f>مخطط2012!G38</f>
        <v>12750</v>
      </c>
      <c r="K25" s="316"/>
      <c r="L25" s="37">
        <f t="shared" si="12"/>
        <v>-98.76231616754842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4051192.4359999998</v>
      </c>
      <c r="E26" s="393"/>
      <c r="F26" s="392">
        <f>SUM(F21:G25)</f>
        <v>4607312.5159999998</v>
      </c>
      <c r="G26" s="393"/>
      <c r="H26" s="392">
        <f>SUM(H21:I25)</f>
        <v>3105303.26</v>
      </c>
      <c r="I26" s="393"/>
      <c r="J26" s="392">
        <f>SUM(J21:K25)</f>
        <v>3676604.27</v>
      </c>
      <c r="K26" s="393"/>
      <c r="L26" s="37">
        <f t="shared" si="12"/>
        <v>18.397591544730485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ht="15.75" x14ac:dyDescent="0.2">
      <c r="A28" s="378" t="s">
        <v>72</v>
      </c>
      <c r="B28" s="379"/>
      <c r="C28" s="380"/>
      <c r="D28" s="168" t="s">
        <v>58</v>
      </c>
      <c r="E28" s="168" t="s">
        <v>59</v>
      </c>
      <c r="F28" s="168" t="s">
        <v>60</v>
      </c>
      <c r="G28" s="168" t="s">
        <v>61</v>
      </c>
      <c r="H28" s="168" t="s">
        <v>62</v>
      </c>
      <c r="I28" s="168" t="s">
        <v>63</v>
      </c>
      <c r="J28" s="168" t="s">
        <v>64</v>
      </c>
      <c r="K28" s="168" t="s">
        <v>65</v>
      </c>
      <c r="L28" s="168" t="s">
        <v>66</v>
      </c>
      <c r="M28" s="168" t="s">
        <v>67</v>
      </c>
      <c r="N28" s="168" t="s">
        <v>68</v>
      </c>
      <c r="O28" s="168" t="s">
        <v>69</v>
      </c>
      <c r="P28" s="181" t="s">
        <v>70</v>
      </c>
      <c r="Q28" s="18"/>
      <c r="R28" s="23"/>
      <c r="S28" s="1"/>
    </row>
    <row r="29" spans="1:19" ht="15.75" x14ac:dyDescent="0.25">
      <c r="A29" s="381"/>
      <c r="B29" s="382"/>
      <c r="C29" s="383"/>
      <c r="D29" s="178">
        <v>5</v>
      </c>
      <c r="E29" s="178">
        <v>15</v>
      </c>
      <c r="F29" s="178">
        <v>36</v>
      </c>
      <c r="G29" s="178">
        <v>225</v>
      </c>
      <c r="H29" s="178">
        <v>477</v>
      </c>
      <c r="I29" s="178">
        <v>936</v>
      </c>
      <c r="J29" s="178">
        <v>1956</v>
      </c>
      <c r="K29" s="178">
        <v>2268</v>
      </c>
      <c r="L29" s="178">
        <v>2489</v>
      </c>
      <c r="M29" s="178">
        <v>1138</v>
      </c>
      <c r="N29" s="178">
        <v>803</v>
      </c>
      <c r="O29" s="178">
        <v>512</v>
      </c>
      <c r="P29" s="169">
        <f>SUM(D29:O29)</f>
        <v>10860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71">
        <v>2</v>
      </c>
      <c r="E32" s="171">
        <v>16</v>
      </c>
      <c r="F32" s="171">
        <v>42</v>
      </c>
      <c r="G32" s="171">
        <v>252</v>
      </c>
      <c r="H32" s="171">
        <v>580</v>
      </c>
      <c r="I32" s="171">
        <v>1542</v>
      </c>
      <c r="J32" s="171">
        <v>2409</v>
      </c>
      <c r="K32" s="171">
        <v>2193</v>
      </c>
      <c r="L32" s="171">
        <v>2370</v>
      </c>
      <c r="M32" s="171">
        <v>1173</v>
      </c>
      <c r="N32" s="171">
        <v>791</v>
      </c>
      <c r="O32" s="171">
        <v>576</v>
      </c>
      <c r="P32" s="172">
        <f>SUM(D32:O32)</f>
        <v>11946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رقم(1)2012'!C36</f>
        <v>2</v>
      </c>
      <c r="E35" s="192">
        <f>'جدول رقم(1)2012'!D36</f>
        <v>17</v>
      </c>
      <c r="F35" s="192">
        <f>'جدول رقم(1)2012'!E36</f>
        <v>38</v>
      </c>
      <c r="G35" s="192">
        <f>'جدول رقم(1)2012'!F36</f>
        <v>297</v>
      </c>
      <c r="H35" s="192">
        <f>'جدول رقم(1)2012'!G36</f>
        <v>519</v>
      </c>
      <c r="I35" s="192">
        <f>'جدول رقم(1)2012'!H36</f>
        <v>1576</v>
      </c>
      <c r="J35" s="192">
        <f>'جدول رقم(1)2012'!I36</f>
        <v>2337</v>
      </c>
      <c r="K35" s="192">
        <f>'جدول رقم(1)2012'!J36</f>
        <v>1943</v>
      </c>
      <c r="L35" s="192">
        <f>'جدول رقم(1)2012'!K36</f>
        <v>2325</v>
      </c>
      <c r="M35" s="192">
        <f>'جدول رقم(1)2012'!L36</f>
        <v>991</v>
      </c>
      <c r="N35" s="192">
        <f>'جدول رقم(1)2012'!M36</f>
        <v>740</v>
      </c>
      <c r="O35" s="192">
        <f>'جدول رقم(1)2012'!N36</f>
        <v>381</v>
      </c>
      <c r="P35" s="241">
        <f>SUM(D35:O35)</f>
        <v>11166</v>
      </c>
      <c r="Q35" s="32">
        <v>51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8" orientation="landscape" r:id="rId1"/>
  <colBreaks count="1" manualBreakCount="1">
    <brk id="1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view="pageBreakPreview" zoomScale="60" zoomScaleNormal="100" workbookViewId="0">
      <selection activeCell="Q37" sqref="Q37"/>
    </sheetView>
  </sheetViews>
  <sheetFormatPr defaultRowHeight="14.25" x14ac:dyDescent="0.2"/>
  <cols>
    <col min="1" max="1" width="3.875" customWidth="1"/>
    <col min="2" max="2" width="23" customWidth="1"/>
    <col min="3" max="3" width="13.875" customWidth="1"/>
    <col min="5" max="5" width="6.25" customWidth="1"/>
    <col min="7" max="7" width="6.25" customWidth="1"/>
    <col min="8" max="8" width="6.625" customWidth="1"/>
    <col min="9" max="9" width="7.125" customWidth="1"/>
    <col min="10" max="10" width="7.75" customWidth="1"/>
    <col min="11" max="12" width="6.625" customWidth="1"/>
    <col min="13" max="14" width="7.375" customWidth="1"/>
    <col min="15" max="15" width="6.75" customWidth="1"/>
    <col min="16" max="16" width="7.625" customWidth="1"/>
    <col min="17" max="17" width="6.75" customWidth="1"/>
  </cols>
  <sheetData>
    <row r="1" spans="1:19" ht="20.25" x14ac:dyDescent="0.3">
      <c r="A1" s="348" t="s">
        <v>225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153">
        <f>C7+C10+C11+C12+C13+C14+C15+C16</f>
        <v>7572215.0030000005</v>
      </c>
      <c r="D6" s="423">
        <f>D7+D10+D11+D12+D13+D14+D15+D16</f>
        <v>10922044.124</v>
      </c>
      <c r="E6" s="423"/>
      <c r="F6" s="423">
        <f t="shared" ref="F6:O6" si="0">F7+F10+F11+F12+F13+F14+F15+F16</f>
        <v>10801009.095000001</v>
      </c>
      <c r="G6" s="423">
        <f t="shared" si="0"/>
        <v>0</v>
      </c>
      <c r="H6" s="424">
        <f t="shared" si="0"/>
        <v>14033162.058000002</v>
      </c>
      <c r="I6" s="424">
        <f t="shared" si="0"/>
        <v>0</v>
      </c>
      <c r="J6" s="424">
        <f t="shared" si="0"/>
        <v>13671354.842</v>
      </c>
      <c r="K6" s="424">
        <f t="shared" si="0"/>
        <v>0</v>
      </c>
      <c r="L6" s="424">
        <f t="shared" si="0"/>
        <v>24256307.096000001</v>
      </c>
      <c r="M6" s="424">
        <f t="shared" si="0"/>
        <v>0</v>
      </c>
      <c r="N6" s="424">
        <f t="shared" si="0"/>
        <v>19511793.490000002</v>
      </c>
      <c r="O6" s="424">
        <f t="shared" si="0"/>
        <v>0</v>
      </c>
      <c r="P6" s="36">
        <f>(N6/H6-1)*100</f>
        <v>39.040605455537737</v>
      </c>
      <c r="Q6" s="36">
        <f>(N6/J6-1)*100</f>
        <v>42.72026229659032</v>
      </c>
      <c r="R6" s="8"/>
      <c r="S6" s="9"/>
    </row>
    <row r="7" spans="1:19" ht="15.75" x14ac:dyDescent="0.25">
      <c r="A7" s="10"/>
      <c r="B7" s="152" t="s">
        <v>26</v>
      </c>
      <c r="C7" s="154">
        <f>C8+C9</f>
        <v>3288889.307</v>
      </c>
      <c r="D7" s="425">
        <f>D8+D9</f>
        <v>4906029.0420000004</v>
      </c>
      <c r="E7" s="426"/>
      <c r="F7" s="425">
        <f t="shared" ref="F7:O7" si="1">F8+F9</f>
        <v>4572120.62</v>
      </c>
      <c r="G7" s="426">
        <f t="shared" si="1"/>
        <v>0</v>
      </c>
      <c r="H7" s="427">
        <f t="shared" si="1"/>
        <v>5407750</v>
      </c>
      <c r="I7" s="428">
        <f t="shared" si="1"/>
        <v>0</v>
      </c>
      <c r="J7" s="427">
        <f t="shared" si="1"/>
        <v>5217750</v>
      </c>
      <c r="K7" s="428">
        <f t="shared" si="1"/>
        <v>0</v>
      </c>
      <c r="L7" s="427">
        <f t="shared" si="1"/>
        <v>8169000</v>
      </c>
      <c r="M7" s="428">
        <f t="shared" si="1"/>
        <v>0</v>
      </c>
      <c r="N7" s="427">
        <f t="shared" si="1"/>
        <v>6825000</v>
      </c>
      <c r="O7" s="428">
        <f t="shared" si="1"/>
        <v>0</v>
      </c>
      <c r="P7" s="36">
        <f t="shared" ref="P7:P18" si="2">(N7/H7-1)*100</f>
        <v>26.207757385234153</v>
      </c>
      <c r="Q7" s="36">
        <f t="shared" ref="Q7:Q18" si="3">(N7/J7-1)*100</f>
        <v>30.80350725887595</v>
      </c>
      <c r="R7" s="8"/>
      <c r="S7" s="358"/>
    </row>
    <row r="8" spans="1:19" ht="15.75" x14ac:dyDescent="0.25">
      <c r="A8" s="12"/>
      <c r="B8" s="151" t="s">
        <v>222</v>
      </c>
      <c r="C8" s="144">
        <f>'نفقات فعلية 2009'!C39</f>
        <v>0</v>
      </c>
      <c r="D8" s="321">
        <f>'معدل 2010'!C39</f>
        <v>0</v>
      </c>
      <c r="E8" s="322"/>
      <c r="F8" s="321">
        <f>'نفقات فعلية 2010'!C39</f>
        <v>0</v>
      </c>
      <c r="G8" s="322"/>
      <c r="H8" s="321">
        <f>'مصدق 2011'!C39</f>
        <v>0</v>
      </c>
      <c r="I8" s="322"/>
      <c r="J8" s="321">
        <f>'منقح 2011'!C39</f>
        <v>0</v>
      </c>
      <c r="K8" s="322"/>
      <c r="L8" s="321">
        <f>'مقترح 2012'!C39</f>
        <v>0</v>
      </c>
      <c r="M8" s="322"/>
      <c r="N8" s="321">
        <f>متفق2012!C39</f>
        <v>0</v>
      </c>
      <c r="O8" s="322"/>
      <c r="P8" s="36" t="e">
        <f t="shared" si="2"/>
        <v>#DIV/0!</v>
      </c>
      <c r="Q8" s="36" t="e">
        <f t="shared" si="3"/>
        <v>#DIV/0!</v>
      </c>
      <c r="R8" s="8"/>
      <c r="S8" s="358"/>
    </row>
    <row r="9" spans="1:19" ht="15.75" x14ac:dyDescent="0.25">
      <c r="A9" s="12"/>
      <c r="B9" s="151" t="s">
        <v>223</v>
      </c>
      <c r="C9" s="144">
        <f>'نفقات فعلية 2009'!K39</f>
        <v>3288889.307</v>
      </c>
      <c r="D9" s="321">
        <f>'معدل 2010'!K39</f>
        <v>4906029.0420000004</v>
      </c>
      <c r="E9" s="322"/>
      <c r="F9" s="321">
        <f>'نفقات فعلية 2010'!K39</f>
        <v>4572120.62</v>
      </c>
      <c r="G9" s="322"/>
      <c r="H9" s="321">
        <f>'مصدق 2011'!K39</f>
        <v>5407750</v>
      </c>
      <c r="I9" s="322"/>
      <c r="J9" s="321">
        <f>'منقح 2011'!K39</f>
        <v>5217750</v>
      </c>
      <c r="K9" s="322"/>
      <c r="L9" s="321">
        <f>'مقترح 2012'!K39</f>
        <v>8169000</v>
      </c>
      <c r="M9" s="322"/>
      <c r="N9" s="321">
        <f>متفق2012!K39</f>
        <v>6825000</v>
      </c>
      <c r="O9" s="322"/>
      <c r="P9" s="36">
        <f t="shared" si="2"/>
        <v>26.207757385234153</v>
      </c>
      <c r="Q9" s="36">
        <f t="shared" si="3"/>
        <v>30.80350725887595</v>
      </c>
      <c r="R9" s="8"/>
      <c r="S9" s="358"/>
    </row>
    <row r="10" spans="1:19" ht="15.75" x14ac:dyDescent="0.25">
      <c r="A10" s="12"/>
      <c r="B10" s="11" t="s">
        <v>27</v>
      </c>
      <c r="C10" s="144">
        <f>'نفقات فعلية 2009'!D39</f>
        <v>7286.2089999999998</v>
      </c>
      <c r="D10" s="321">
        <f>'معدل 2010'!D39</f>
        <v>18718</v>
      </c>
      <c r="E10" s="322"/>
      <c r="F10" s="321">
        <f>'نفقات فعلية 2010'!D39</f>
        <v>0</v>
      </c>
      <c r="G10" s="322"/>
      <c r="H10" s="319">
        <f>'مصدق 2011'!D39</f>
        <v>14639.9</v>
      </c>
      <c r="I10" s="320"/>
      <c r="J10" s="319">
        <f>'منقح 2011'!D39</f>
        <v>14639.9</v>
      </c>
      <c r="K10" s="320"/>
      <c r="L10" s="309">
        <f>'مقترح 2012'!D39</f>
        <v>18068</v>
      </c>
      <c r="M10" s="310"/>
      <c r="N10" s="309">
        <f>متفق2012!D39</f>
        <v>18068</v>
      </c>
      <c r="O10" s="310"/>
      <c r="P10" s="36">
        <f t="shared" si="2"/>
        <v>23.416143552893121</v>
      </c>
      <c r="Q10" s="36">
        <f t="shared" si="3"/>
        <v>23.416143552893121</v>
      </c>
      <c r="R10" s="8"/>
      <c r="S10" s="358"/>
    </row>
    <row r="11" spans="1:19" ht="15.75" x14ac:dyDescent="0.25">
      <c r="A11" s="12"/>
      <c r="B11" s="11" t="s">
        <v>28</v>
      </c>
      <c r="C11" s="144">
        <f>'نفقات فعلية 2009'!E39</f>
        <v>275760.75699999998</v>
      </c>
      <c r="D11" s="321">
        <f>'معدل 2010'!E39</f>
        <v>1072435</v>
      </c>
      <c r="E11" s="322"/>
      <c r="F11" s="321">
        <f>'نفقات فعلية 2010'!E39</f>
        <v>916509.58799999999</v>
      </c>
      <c r="G11" s="322"/>
      <c r="H11" s="319">
        <f>'مصدق 2011'!E39</f>
        <v>1415640.9</v>
      </c>
      <c r="I11" s="320"/>
      <c r="J11" s="319">
        <f>'منقح 2011'!E39</f>
        <v>1415640.9</v>
      </c>
      <c r="K11" s="320"/>
      <c r="L11" s="309">
        <f>'مقترح 2012'!E39</f>
        <v>1930675.801</v>
      </c>
      <c r="M11" s="310"/>
      <c r="N11" s="309">
        <f>متفق2012!E39</f>
        <v>1930675.801</v>
      </c>
      <c r="O11" s="310"/>
      <c r="P11" s="36">
        <f t="shared" si="2"/>
        <v>36.38174772995044</v>
      </c>
      <c r="Q11" s="36">
        <f t="shared" si="3"/>
        <v>36.38174772995044</v>
      </c>
      <c r="R11" s="8"/>
      <c r="S11" s="358"/>
    </row>
    <row r="12" spans="1:19" ht="15.75" x14ac:dyDescent="0.25">
      <c r="A12" s="12"/>
      <c r="B12" s="11" t="s">
        <v>29</v>
      </c>
      <c r="C12" s="144">
        <f>'نفقات فعلية 2009'!F39</f>
        <v>21111.862000000001</v>
      </c>
      <c r="D12" s="321">
        <f>'معدل 2010'!F39</f>
        <v>133167.51199999999</v>
      </c>
      <c r="E12" s="322"/>
      <c r="F12" s="321">
        <f>'نفقات فعلية 2010'!F39</f>
        <v>38276.269</v>
      </c>
      <c r="G12" s="322"/>
      <c r="H12" s="319">
        <f>'مصدق 2011'!F39</f>
        <v>158557.62100000001</v>
      </c>
      <c r="I12" s="320"/>
      <c r="J12" s="319">
        <f>'منقح 2011'!F39</f>
        <v>122026.601</v>
      </c>
      <c r="K12" s="320"/>
      <c r="L12" s="309">
        <f>'مقترح 2012'!F39</f>
        <v>1031500</v>
      </c>
      <c r="M12" s="310"/>
      <c r="N12" s="309">
        <f>متفق2012!F39</f>
        <v>826580.64599999995</v>
      </c>
      <c r="O12" s="310"/>
      <c r="P12" s="36">
        <f t="shared" si="2"/>
        <v>421.3124672197244</v>
      </c>
      <c r="Q12" s="36">
        <f t="shared" si="3"/>
        <v>577.37742363240943</v>
      </c>
      <c r="R12" s="8"/>
      <c r="S12" s="358"/>
    </row>
    <row r="13" spans="1:19" ht="15.75" x14ac:dyDescent="0.25">
      <c r="A13" s="12"/>
      <c r="B13" s="11" t="s">
        <v>30</v>
      </c>
      <c r="C13" s="144">
        <f>'نفقات فعلية 2009'!G39</f>
        <v>1271054.345</v>
      </c>
      <c r="D13" s="321">
        <f>'معدل 2010'!G39</f>
        <v>1407758.344</v>
      </c>
      <c r="E13" s="322"/>
      <c r="F13" s="321">
        <f>'نفقات فعلية 2010'!G39</f>
        <v>2006224.5109999999</v>
      </c>
      <c r="G13" s="322"/>
      <c r="H13" s="319">
        <f>'مصدق 2011'!G39</f>
        <v>1894087.8870000001</v>
      </c>
      <c r="I13" s="320"/>
      <c r="J13" s="319">
        <f>'منقح 2011'!G39</f>
        <v>1887252.9140000001</v>
      </c>
      <c r="K13" s="320"/>
      <c r="L13" s="309">
        <f>'مقترح 2012'!G39</f>
        <v>2989716.301</v>
      </c>
      <c r="M13" s="310"/>
      <c r="N13" s="309">
        <f>متفق2012!G39</f>
        <v>1696609.5290000001</v>
      </c>
      <c r="O13" s="310"/>
      <c r="P13" s="36">
        <f t="shared" si="2"/>
        <v>-10.426039855668002</v>
      </c>
      <c r="Q13" s="36">
        <f t="shared" si="3"/>
        <v>-10.101634157550965</v>
      </c>
      <c r="R13" s="8"/>
      <c r="S13" s="358"/>
    </row>
    <row r="14" spans="1:19" ht="15.75" x14ac:dyDescent="0.25">
      <c r="A14" s="12"/>
      <c r="B14" s="11" t="s">
        <v>31</v>
      </c>
      <c r="C14" s="144">
        <f>'نفقات فعلية 2009'!H39</f>
        <v>359665.27</v>
      </c>
      <c r="D14" s="321">
        <f>'معدل 2010'!H39</f>
        <v>192210</v>
      </c>
      <c r="E14" s="322"/>
      <c r="F14" s="321">
        <f>'نفقات فعلية 2010'!H39</f>
        <v>82510.849000000002</v>
      </c>
      <c r="G14" s="322"/>
      <c r="H14" s="319">
        <f>'مصدق 2011'!H39</f>
        <v>88300</v>
      </c>
      <c r="I14" s="320"/>
      <c r="J14" s="319">
        <f>'منقح 2011'!H39</f>
        <v>88300</v>
      </c>
      <c r="K14" s="320"/>
      <c r="L14" s="309">
        <f>'مقترح 2012'!H39</f>
        <v>63300</v>
      </c>
      <c r="M14" s="310"/>
      <c r="N14" s="309">
        <f>متفق2012!H39</f>
        <v>63300</v>
      </c>
      <c r="O14" s="310"/>
      <c r="P14" s="36">
        <f t="shared" si="2"/>
        <v>-28.312570781426949</v>
      </c>
      <c r="Q14" s="36">
        <f t="shared" si="3"/>
        <v>-28.312570781426949</v>
      </c>
      <c r="R14" s="8"/>
      <c r="S14" s="358"/>
    </row>
    <row r="15" spans="1:19" ht="15.75" x14ac:dyDescent="0.25">
      <c r="A15" s="12"/>
      <c r="B15" s="11" t="s">
        <v>32</v>
      </c>
      <c r="C15" s="144">
        <f>'نفقات فعلية 2009'!I39</f>
        <v>2348447.253</v>
      </c>
      <c r="D15" s="321">
        <f>'معدل 2010'!I39</f>
        <v>3191726.2259999998</v>
      </c>
      <c r="E15" s="322"/>
      <c r="F15" s="321">
        <f>'نفقات فعلية 2010'!I39</f>
        <v>3185367.2579999999</v>
      </c>
      <c r="G15" s="322"/>
      <c r="H15" s="319">
        <f>'مصدق 2011'!I39</f>
        <v>5054185.75</v>
      </c>
      <c r="I15" s="320"/>
      <c r="J15" s="319">
        <f>'منقح 2011'!I39</f>
        <v>4925744.5269999998</v>
      </c>
      <c r="K15" s="320"/>
      <c r="L15" s="309">
        <f>'مقترح 2012'!I39</f>
        <v>10054046.994000001</v>
      </c>
      <c r="M15" s="310"/>
      <c r="N15" s="309">
        <f>متفق2012!I39</f>
        <v>8151559.5140000004</v>
      </c>
      <c r="O15" s="310"/>
      <c r="P15" s="36">
        <f t="shared" si="2"/>
        <v>61.283338547658261</v>
      </c>
      <c r="Q15" s="36">
        <f t="shared" si="3"/>
        <v>65.48888131160686</v>
      </c>
      <c r="R15" s="8"/>
      <c r="S15" s="358"/>
    </row>
    <row r="16" spans="1:19" ht="15.75" x14ac:dyDescent="0.25">
      <c r="A16" s="12"/>
      <c r="B16" s="13" t="s">
        <v>33</v>
      </c>
      <c r="C16" s="144">
        <f>'نفقات فعلية 2009'!J39</f>
        <v>0</v>
      </c>
      <c r="D16" s="321">
        <f>'معدل 2010'!J39</f>
        <v>0</v>
      </c>
      <c r="E16" s="322"/>
      <c r="F16" s="321">
        <f>'نفقات فعلية 2010'!J39</f>
        <v>0</v>
      </c>
      <c r="G16" s="322"/>
      <c r="H16" s="319">
        <f>'مصدق 2011'!J39</f>
        <v>0</v>
      </c>
      <c r="I16" s="320"/>
      <c r="J16" s="319">
        <f>'منقح 2011'!J39</f>
        <v>0</v>
      </c>
      <c r="K16" s="320"/>
      <c r="L16" s="309">
        <f>'مقترح 2012'!J39</f>
        <v>0</v>
      </c>
      <c r="M16" s="310"/>
      <c r="N16" s="309">
        <f>متفق2012!J39</f>
        <v>0</v>
      </c>
      <c r="O16" s="310"/>
      <c r="P16" s="36" t="e">
        <f t="shared" si="2"/>
        <v>#DIV/0!</v>
      </c>
      <c r="Q16" s="36" t="e">
        <f t="shared" si="3"/>
        <v>#DIV/0!</v>
      </c>
      <c r="R16" s="8"/>
      <c r="S16" s="358"/>
    </row>
    <row r="17" spans="1:19" ht="15.75" x14ac:dyDescent="0.25">
      <c r="A17" s="6" t="s">
        <v>34</v>
      </c>
      <c r="B17" s="14" t="s">
        <v>35</v>
      </c>
      <c r="C17" s="143">
        <f>'نفقات فعلية 2009'!N39</f>
        <v>0</v>
      </c>
      <c r="D17" s="323">
        <f>'معدل 2010'!N39</f>
        <v>1426340.132</v>
      </c>
      <c r="E17" s="324"/>
      <c r="F17" s="323">
        <f>'نفقات فعلية 2010'!N39</f>
        <v>0</v>
      </c>
      <c r="G17" s="324"/>
      <c r="H17" s="333">
        <f>'مصدق 2011'!N39</f>
        <v>1137638</v>
      </c>
      <c r="I17" s="334"/>
      <c r="J17" s="333">
        <f>'منقح 2011'!N39</f>
        <v>1023435.199</v>
      </c>
      <c r="K17" s="334"/>
      <c r="L17" s="325">
        <f>'مقترح 2012'!N39</f>
        <v>2142996.7239999999</v>
      </c>
      <c r="M17" s="326"/>
      <c r="N17" s="325">
        <f>متفق2012!N39</f>
        <v>2142996.7239999999</v>
      </c>
      <c r="O17" s="326"/>
      <c r="P17" s="36">
        <f t="shared" si="2"/>
        <v>88.372463296760472</v>
      </c>
      <c r="Q17" s="36">
        <f t="shared" si="3"/>
        <v>109.39251709281889</v>
      </c>
      <c r="R17" s="8"/>
      <c r="S17" s="9"/>
    </row>
    <row r="18" spans="1:19" ht="15.75" x14ac:dyDescent="0.25">
      <c r="A18" s="6" t="s">
        <v>36</v>
      </c>
      <c r="B18" s="14" t="s">
        <v>37</v>
      </c>
      <c r="C18" s="40">
        <f>C6+C17</f>
        <v>7572215.0030000005</v>
      </c>
      <c r="D18" s="416">
        <f>D6+D17</f>
        <v>12348384.255999999</v>
      </c>
      <c r="E18" s="417"/>
      <c r="F18" s="416">
        <f t="shared" ref="F18" si="4">F6+F17</f>
        <v>10801009.095000001</v>
      </c>
      <c r="G18" s="417"/>
      <c r="H18" s="416">
        <f t="shared" ref="H18" si="5">H6+H17</f>
        <v>15170800.058000002</v>
      </c>
      <c r="I18" s="417"/>
      <c r="J18" s="416">
        <f t="shared" ref="J18" si="6">J6+J17</f>
        <v>14694790.041000001</v>
      </c>
      <c r="K18" s="417"/>
      <c r="L18" s="418">
        <f t="shared" ref="L18" si="7">L6+L17</f>
        <v>26399303.82</v>
      </c>
      <c r="M18" s="419"/>
      <c r="N18" s="418">
        <f t="shared" ref="N18" si="8">N6+N17</f>
        <v>21654790.214000002</v>
      </c>
      <c r="O18" s="419"/>
      <c r="P18" s="36">
        <f t="shared" si="2"/>
        <v>42.739935476117516</v>
      </c>
      <c r="Q18" s="36">
        <f t="shared" si="3"/>
        <v>47.363726556016594</v>
      </c>
      <c r="R18" s="8"/>
      <c r="S18" s="9"/>
    </row>
    <row r="19" spans="1:19" ht="18.75" x14ac:dyDescent="0.3">
      <c r="A19" s="335" t="s">
        <v>38</v>
      </c>
      <c r="B19" s="335"/>
      <c r="C19" s="335"/>
      <c r="D19" s="335"/>
      <c r="E19" s="335"/>
      <c r="F19" s="335"/>
      <c r="G19" s="335"/>
      <c r="H19" s="335"/>
      <c r="I19" s="335"/>
      <c r="J19" s="336"/>
      <c r="K19" s="336"/>
      <c r="L19" s="336"/>
      <c r="M19" s="336"/>
      <c r="N19" s="337"/>
      <c r="O19" s="337"/>
      <c r="P19" s="337"/>
      <c r="Q19" s="1"/>
      <c r="R19" s="15"/>
      <c r="S19" s="1"/>
    </row>
    <row r="20" spans="1:19" ht="15.75" x14ac:dyDescent="0.25">
      <c r="A20" s="408" t="s">
        <v>1</v>
      </c>
      <c r="B20" s="411" t="s">
        <v>2</v>
      </c>
      <c r="C20" s="412"/>
      <c r="D20" s="411" t="s">
        <v>39</v>
      </c>
      <c r="E20" s="412"/>
      <c r="F20" s="413" t="s">
        <v>39</v>
      </c>
      <c r="G20" s="414"/>
      <c r="H20" s="413" t="s">
        <v>40</v>
      </c>
      <c r="I20" s="415"/>
      <c r="J20" s="413" t="s">
        <v>40</v>
      </c>
      <c r="K20" s="414"/>
      <c r="L20" s="412" t="s">
        <v>7</v>
      </c>
      <c r="M20" s="139"/>
      <c r="N20" s="139"/>
      <c r="O20" s="139"/>
      <c r="P20" s="139"/>
      <c r="Q20" s="361"/>
      <c r="R20" s="139"/>
      <c r="S20" s="139"/>
    </row>
    <row r="21" spans="1:19" ht="15.75" x14ac:dyDescent="0.25">
      <c r="A21" s="409"/>
      <c r="B21" s="394"/>
      <c r="C21" s="395"/>
      <c r="D21" s="394" t="s">
        <v>41</v>
      </c>
      <c r="E21" s="395"/>
      <c r="F21" s="396" t="s">
        <v>42</v>
      </c>
      <c r="G21" s="397"/>
      <c r="H21" s="396" t="s">
        <v>43</v>
      </c>
      <c r="I21" s="398"/>
      <c r="J21" s="399" t="s">
        <v>44</v>
      </c>
      <c r="K21" s="400"/>
      <c r="L21" s="395"/>
      <c r="M21" s="139"/>
      <c r="N21" s="139"/>
      <c r="O21" s="139"/>
      <c r="P21" s="139"/>
      <c r="Q21" s="361"/>
      <c r="R21" s="139"/>
      <c r="S21" s="139"/>
    </row>
    <row r="22" spans="1:19" ht="15.75" x14ac:dyDescent="0.25">
      <c r="A22" s="410"/>
      <c r="B22" s="401"/>
      <c r="C22" s="402"/>
      <c r="D22" s="401" t="s">
        <v>45</v>
      </c>
      <c r="E22" s="402"/>
      <c r="F22" s="403" t="s">
        <v>46</v>
      </c>
      <c r="G22" s="404"/>
      <c r="H22" s="403" t="s">
        <v>17</v>
      </c>
      <c r="I22" s="405"/>
      <c r="J22" s="406" t="s">
        <v>47</v>
      </c>
      <c r="K22" s="407"/>
      <c r="L22" s="140" t="s">
        <v>48</v>
      </c>
      <c r="M22" s="139"/>
      <c r="N22" s="27"/>
      <c r="O22" s="27"/>
      <c r="P22" s="27"/>
      <c r="Q22" s="26"/>
      <c r="R22" s="139"/>
      <c r="S22" s="139"/>
    </row>
    <row r="23" spans="1:19" ht="15.75" x14ac:dyDescent="0.25">
      <c r="A23" s="16" t="s">
        <v>24</v>
      </c>
      <c r="B23" s="313" t="s">
        <v>49</v>
      </c>
      <c r="C23" s="314"/>
      <c r="D23" s="317">
        <f>'ايراد فعلي 2009'!C39</f>
        <v>52590.733</v>
      </c>
      <c r="E23" s="318"/>
      <c r="F23" s="309">
        <f>ايرادفعلي2010!C39</f>
        <v>42402.394999999997</v>
      </c>
      <c r="G23" s="310"/>
      <c r="H23" s="309">
        <f>مخطط2011!C39</f>
        <v>300000</v>
      </c>
      <c r="I23" s="310"/>
      <c r="J23" s="315">
        <f>مخطط2012!E38</f>
        <v>0</v>
      </c>
      <c r="K23" s="316"/>
      <c r="L23" s="37">
        <f>(J23/H23-1)*100</f>
        <v>-100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34</v>
      </c>
      <c r="B24" s="313" t="s">
        <v>50</v>
      </c>
      <c r="C24" s="314"/>
      <c r="D24" s="317">
        <f>'ايراد فعلي 2009'!D39</f>
        <v>0</v>
      </c>
      <c r="E24" s="318"/>
      <c r="F24" s="309">
        <f>ايرادفعلي2010!D39</f>
        <v>0</v>
      </c>
      <c r="G24" s="310"/>
      <c r="H24" s="309">
        <f>مخطط2011!D39</f>
        <v>0</v>
      </c>
      <c r="I24" s="310"/>
      <c r="J24" s="315">
        <f>مخطط2012!D39</f>
        <v>0</v>
      </c>
      <c r="K24" s="316"/>
      <c r="L24" s="37" t="e">
        <f t="shared" ref="L24:L28" si="9">(J24/H24-1)*100</f>
        <v>#DIV/0!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36</v>
      </c>
      <c r="B25" s="313" t="s">
        <v>51</v>
      </c>
      <c r="C25" s="314"/>
      <c r="D25" s="317">
        <f>'ايراد فعلي 2009'!E39</f>
        <v>0</v>
      </c>
      <c r="E25" s="318"/>
      <c r="F25" s="309">
        <f>ايرادفعلي2010!E39</f>
        <v>0</v>
      </c>
      <c r="G25" s="310"/>
      <c r="H25" s="309">
        <f>مخطط2011!E39</f>
        <v>0</v>
      </c>
      <c r="I25" s="310"/>
      <c r="J25" s="315">
        <f>مخطط2012!E39</f>
        <v>0</v>
      </c>
      <c r="K25" s="316"/>
      <c r="L25" s="37" t="e">
        <f t="shared" si="9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16" t="s">
        <v>52</v>
      </c>
      <c r="B26" s="313" t="s">
        <v>53</v>
      </c>
      <c r="C26" s="314"/>
      <c r="D26" s="317">
        <f>'ايراد فعلي 2009'!F39</f>
        <v>50502298.902999997</v>
      </c>
      <c r="E26" s="318"/>
      <c r="F26" s="309">
        <f>ايرادفعلي2010!F39</f>
        <v>64891554.734999999</v>
      </c>
      <c r="G26" s="310"/>
      <c r="H26" s="309">
        <f>مخطط2011!F39</f>
        <v>71271582.5</v>
      </c>
      <c r="I26" s="310"/>
      <c r="J26" s="315">
        <f>مخطط2012!F39</f>
        <v>90666981.25</v>
      </c>
      <c r="K26" s="316"/>
      <c r="L26" s="37">
        <f t="shared" si="9"/>
        <v>27.213369017027222</v>
      </c>
      <c r="M26" s="139"/>
      <c r="N26" s="26"/>
      <c r="O26" s="26"/>
      <c r="P26" s="26"/>
      <c r="Q26" s="29"/>
      <c r="R26" s="8"/>
      <c r="S26" s="9"/>
    </row>
    <row r="27" spans="1:19" ht="15.75" x14ac:dyDescent="0.25">
      <c r="A27" s="16" t="s">
        <v>54</v>
      </c>
      <c r="B27" s="313" t="s">
        <v>55</v>
      </c>
      <c r="C27" s="314"/>
      <c r="D27" s="317">
        <f>'ايراد فعلي 2009'!G39</f>
        <v>0</v>
      </c>
      <c r="E27" s="318"/>
      <c r="F27" s="309">
        <f>ايرادفعلي2010!G39</f>
        <v>0</v>
      </c>
      <c r="G27" s="310"/>
      <c r="H27" s="309">
        <f>مخطط2011!G39</f>
        <v>0</v>
      </c>
      <c r="I27" s="310"/>
      <c r="J27" s="315">
        <f>مخطط2012!G39</f>
        <v>0</v>
      </c>
      <c r="K27" s="316"/>
      <c r="L27" s="37" t="e">
        <f t="shared" si="9"/>
        <v>#DIV/0!</v>
      </c>
      <c r="M27" s="139"/>
      <c r="N27" s="26"/>
      <c r="O27" s="26"/>
      <c r="P27" s="26"/>
      <c r="Q27" s="29"/>
      <c r="R27" s="8"/>
      <c r="S27" s="9"/>
    </row>
    <row r="28" spans="1:19" ht="15.75" x14ac:dyDescent="0.25">
      <c r="A28" s="389" t="s">
        <v>56</v>
      </c>
      <c r="B28" s="390"/>
      <c r="C28" s="391"/>
      <c r="D28" s="392">
        <f>SUM(D23:E27)</f>
        <v>50554889.636</v>
      </c>
      <c r="E28" s="393"/>
      <c r="F28" s="392">
        <f>SUM(F23:G27)</f>
        <v>64933957.130000003</v>
      </c>
      <c r="G28" s="393"/>
      <c r="H28" s="392">
        <f>SUM(H23:I27)</f>
        <v>71571582.5</v>
      </c>
      <c r="I28" s="393"/>
      <c r="J28" s="392">
        <f>SUM(J23:K27)</f>
        <v>90666981.25</v>
      </c>
      <c r="K28" s="393"/>
      <c r="L28" s="37">
        <f t="shared" si="9"/>
        <v>26.68014047335059</v>
      </c>
      <c r="M28" s="139"/>
      <c r="N28" s="28"/>
      <c r="O28" s="28"/>
      <c r="P28" s="28"/>
      <c r="Q28" s="29"/>
      <c r="R28" s="8"/>
      <c r="S28" s="8"/>
    </row>
    <row r="29" spans="1:19" ht="18" x14ac:dyDescent="0.25">
      <c r="A29" s="369" t="s">
        <v>57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1"/>
    </row>
    <row r="30" spans="1:19" x14ac:dyDescent="0.2">
      <c r="A30" s="378" t="s">
        <v>72</v>
      </c>
      <c r="B30" s="379"/>
      <c r="C30" s="380"/>
      <c r="D30" s="17" t="s">
        <v>58</v>
      </c>
      <c r="E30" s="17" t="s">
        <v>59</v>
      </c>
      <c r="F30" s="17" t="s">
        <v>60</v>
      </c>
      <c r="G30" s="17" t="s">
        <v>61</v>
      </c>
      <c r="H30" s="17" t="s">
        <v>62</v>
      </c>
      <c r="I30" s="17" t="s">
        <v>63</v>
      </c>
      <c r="J30" s="17" t="s">
        <v>64</v>
      </c>
      <c r="K30" s="17" t="s">
        <v>65</v>
      </c>
      <c r="L30" s="17" t="s">
        <v>66</v>
      </c>
      <c r="M30" s="17" t="s">
        <v>67</v>
      </c>
      <c r="N30" s="17" t="s">
        <v>68</v>
      </c>
      <c r="O30" s="17" t="s">
        <v>69</v>
      </c>
      <c r="P30" s="30" t="s">
        <v>70</v>
      </c>
      <c r="Q30" s="18"/>
      <c r="R30" s="23"/>
      <c r="S30" s="1"/>
    </row>
    <row r="31" spans="1:19" x14ac:dyDescent="0.2">
      <c r="A31" s="381"/>
      <c r="B31" s="382"/>
      <c r="C31" s="38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0"/>
      <c r="P31" s="31">
        <f>SUM(D31:O31)</f>
        <v>0</v>
      </c>
      <c r="Q31" s="32"/>
      <c r="R31" s="24"/>
      <c r="S31" s="1"/>
    </row>
    <row r="32" spans="1:19" x14ac:dyDescent="0.2">
      <c r="A32" s="22"/>
      <c r="B32" s="22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4"/>
      <c r="O32" s="34"/>
      <c r="P32" s="24"/>
      <c r="Q32" s="21"/>
      <c r="R32" s="24"/>
      <c r="S32" s="1"/>
    </row>
    <row r="33" spans="1:19" x14ac:dyDescent="0.2">
      <c r="A33" s="378" t="s">
        <v>73</v>
      </c>
      <c r="B33" s="384"/>
      <c r="C33" s="385"/>
      <c r="D33" s="17" t="s">
        <v>58</v>
      </c>
      <c r="E33" s="17" t="s">
        <v>59</v>
      </c>
      <c r="F33" s="17" t="s">
        <v>60</v>
      </c>
      <c r="G33" s="17" t="s">
        <v>61</v>
      </c>
      <c r="H33" s="17" t="s">
        <v>62</v>
      </c>
      <c r="I33" s="17" t="s">
        <v>63</v>
      </c>
      <c r="J33" s="17" t="s">
        <v>64</v>
      </c>
      <c r="K33" s="17" t="s">
        <v>65</v>
      </c>
      <c r="L33" s="17" t="s">
        <v>66</v>
      </c>
      <c r="M33" s="17" t="s">
        <v>67</v>
      </c>
      <c r="N33" s="17" t="s">
        <v>68</v>
      </c>
      <c r="O33" s="17" t="s">
        <v>69</v>
      </c>
      <c r="P33" s="30" t="s">
        <v>70</v>
      </c>
      <c r="Q33" s="18"/>
      <c r="R33" s="23"/>
      <c r="S33" s="1"/>
    </row>
    <row r="34" spans="1:19" x14ac:dyDescent="0.2">
      <c r="A34" s="386"/>
      <c r="B34" s="387"/>
      <c r="C34" s="38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31">
        <f>SUM(D34:O34)</f>
        <v>0</v>
      </c>
      <c r="Q34" s="32"/>
      <c r="R34" s="24"/>
      <c r="S34" s="1"/>
    </row>
    <row r="35" spans="1:19" ht="15.75" x14ac:dyDescent="0.25">
      <c r="A35" s="366"/>
      <c r="B35" s="366"/>
      <c r="C35" s="36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3"/>
      <c r="R35" s="1"/>
      <c r="S35" s="1"/>
    </row>
    <row r="36" spans="1:19" ht="15.75" x14ac:dyDescent="0.25">
      <c r="A36" s="378" t="s">
        <v>74</v>
      </c>
      <c r="B36" s="384"/>
      <c r="C36" s="385"/>
      <c r="D36" s="17" t="s">
        <v>58</v>
      </c>
      <c r="E36" s="17" t="s">
        <v>59</v>
      </c>
      <c r="F36" s="17" t="s">
        <v>60</v>
      </c>
      <c r="G36" s="17" t="s">
        <v>61</v>
      </c>
      <c r="H36" s="17" t="s">
        <v>62</v>
      </c>
      <c r="I36" s="17" t="s">
        <v>63</v>
      </c>
      <c r="J36" s="17" t="s">
        <v>64</v>
      </c>
      <c r="K36" s="17" t="s">
        <v>65</v>
      </c>
      <c r="L36" s="17" t="s">
        <v>66</v>
      </c>
      <c r="M36" s="17" t="s">
        <v>67</v>
      </c>
      <c r="N36" s="17" t="s">
        <v>68</v>
      </c>
      <c r="O36" s="17" t="s">
        <v>69</v>
      </c>
      <c r="P36" s="30" t="s">
        <v>70</v>
      </c>
      <c r="Q36" s="18"/>
      <c r="R36" s="1"/>
      <c r="S36" s="25"/>
    </row>
    <row r="37" spans="1:19" ht="15.75" x14ac:dyDescent="0.25">
      <c r="A37" s="386"/>
      <c r="B37" s="387"/>
      <c r="C37" s="38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31">
        <f>SUM(D37:O37)</f>
        <v>0</v>
      </c>
      <c r="Q37" s="32">
        <v>52</v>
      </c>
      <c r="R37" s="1"/>
      <c r="S37" s="25">
        <v>56</v>
      </c>
    </row>
  </sheetData>
  <mergeCells count="153">
    <mergeCell ref="A29:R29"/>
    <mergeCell ref="A30:C31"/>
    <mergeCell ref="A33:C34"/>
    <mergeCell ref="A35:C35"/>
    <mergeCell ref="A36:C37"/>
    <mergeCell ref="B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Q20:Q21"/>
    <mergeCell ref="D21:E21"/>
    <mergeCell ref="F21:G21"/>
    <mergeCell ref="H21:I21"/>
    <mergeCell ref="J21:K21"/>
    <mergeCell ref="D22:E22"/>
    <mergeCell ref="F22:G22"/>
    <mergeCell ref="H22:I22"/>
    <mergeCell ref="J22:K22"/>
    <mergeCell ref="A19:P19"/>
    <mergeCell ref="A20:A22"/>
    <mergeCell ref="B20:C22"/>
    <mergeCell ref="D20:E20"/>
    <mergeCell ref="F20:G20"/>
    <mergeCell ref="H20:I20"/>
    <mergeCell ref="J20:K20"/>
    <mergeCell ref="L20:L21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6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3" orientation="landscape" r:id="rId1"/>
  <colBreaks count="1" manualBreakCount="1">
    <brk id="1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7.625" customWidth="1"/>
    <col min="13" max="13" width="6.375" customWidth="1"/>
    <col min="14" max="14" width="7.375" customWidth="1"/>
    <col min="15" max="15" width="7.125" customWidth="1"/>
    <col min="16" max="16" width="7.625" customWidth="1"/>
    <col min="17" max="17" width="6.75" customWidth="1"/>
  </cols>
  <sheetData>
    <row r="1" spans="1:19" ht="20.25" x14ac:dyDescent="0.3">
      <c r="A1" s="348" t="s">
        <v>227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5713820.0479999986</v>
      </c>
      <c r="D6" s="416">
        <f>SUM(D7:E14)</f>
        <v>6960171.6389999995</v>
      </c>
      <c r="E6" s="417"/>
      <c r="F6" s="416">
        <f t="shared" ref="F6" si="0">SUM(F7:G14)</f>
        <v>5876314.7580000004</v>
      </c>
      <c r="G6" s="417"/>
      <c r="H6" s="416">
        <f t="shared" ref="H6" si="1">SUM(H7:I14)</f>
        <v>7190848.9620000003</v>
      </c>
      <c r="I6" s="417"/>
      <c r="J6" s="416">
        <f t="shared" ref="J6" si="2">SUM(J7:K14)</f>
        <v>7191648.6620000005</v>
      </c>
      <c r="K6" s="417"/>
      <c r="L6" s="418">
        <f t="shared" ref="L6" si="3">SUM(L7:M14)</f>
        <v>11999571.550999999</v>
      </c>
      <c r="M6" s="419"/>
      <c r="N6" s="418">
        <f t="shared" ref="N6" si="4">SUM(N7:O14)</f>
        <v>9343218.3140000012</v>
      </c>
      <c r="O6" s="419"/>
      <c r="P6" s="36">
        <f>(N6/H6-1)*100</f>
        <v>29.932061754796745</v>
      </c>
      <c r="Q6" s="36">
        <f>(N6/J6-1)*100</f>
        <v>29.917613514251528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2009'!C44</f>
        <v>4907821.0029999996</v>
      </c>
      <c r="D7" s="321">
        <f>'معدل 2010'!C44</f>
        <v>5560312.0329999998</v>
      </c>
      <c r="E7" s="322"/>
      <c r="F7" s="321">
        <f>'نفقات فعلية 2010'!C44</f>
        <v>4870049.2740000002</v>
      </c>
      <c r="G7" s="322"/>
      <c r="H7" s="319">
        <f>'مصدق 2011'!C44</f>
        <v>6178721.9040000001</v>
      </c>
      <c r="I7" s="320"/>
      <c r="J7" s="319">
        <f>'منقح 2011'!C44</f>
        <v>6178881.9040000001</v>
      </c>
      <c r="K7" s="320"/>
      <c r="L7" s="309">
        <f>'مقترح 2012'!C44</f>
        <v>10962114.569</v>
      </c>
      <c r="M7" s="310"/>
      <c r="N7" s="309">
        <f>متفق2012!C44</f>
        <v>8313605.2659999998</v>
      </c>
      <c r="O7" s="310"/>
      <c r="P7" s="36">
        <f t="shared" ref="P7:P16" si="5">(N7/H7-1)*100</f>
        <v>34.552184014268583</v>
      </c>
      <c r="Q7" s="36">
        <f t="shared" ref="Q7:Q16" si="6">(N7/J7-1)*100</f>
        <v>34.548699832214822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2009'!D44</f>
        <v>517160.45199999999</v>
      </c>
      <c r="D8" s="321">
        <f>'معدل 2010'!D44</f>
        <v>837806.97</v>
      </c>
      <c r="E8" s="322"/>
      <c r="F8" s="321">
        <f>'نفقات فعلية 2010'!D44</f>
        <v>663562.16399999999</v>
      </c>
      <c r="G8" s="322"/>
      <c r="H8" s="319">
        <f>'مصدق 2011'!D44</f>
        <v>896987.90800000005</v>
      </c>
      <c r="I8" s="320"/>
      <c r="J8" s="319">
        <f>'منقح 2011'!D44</f>
        <v>881725.96600000001</v>
      </c>
      <c r="K8" s="320"/>
      <c r="L8" s="309">
        <f>'مقترح 2012'!D44</f>
        <v>918605.31700000004</v>
      </c>
      <c r="M8" s="310"/>
      <c r="N8" s="309">
        <f>متفق2012!D44</f>
        <v>901182.90800000005</v>
      </c>
      <c r="O8" s="310"/>
      <c r="P8" s="36">
        <f t="shared" si="5"/>
        <v>0.46767631565440837</v>
      </c>
      <c r="Q8" s="36">
        <f t="shared" si="6"/>
        <v>2.2066881038184105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2009'!E44</f>
        <v>0</v>
      </c>
      <c r="D9" s="321">
        <f>'معدل 2010'!E44</f>
        <v>0</v>
      </c>
      <c r="E9" s="322"/>
      <c r="F9" s="321">
        <f>'نفقات فعلية 2010'!E44</f>
        <v>0</v>
      </c>
      <c r="G9" s="322"/>
      <c r="H9" s="319">
        <f>'مصدق 2011'!E44</f>
        <v>0</v>
      </c>
      <c r="I9" s="320"/>
      <c r="J9" s="319">
        <f>'منقح 2011'!E44</f>
        <v>0</v>
      </c>
      <c r="K9" s="320"/>
      <c r="L9" s="309">
        <f>'مقترح 2012'!E44</f>
        <v>0</v>
      </c>
      <c r="M9" s="310"/>
      <c r="N9" s="309">
        <f>متفق2012!E44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2009'!F44</f>
        <v>0</v>
      </c>
      <c r="D10" s="321">
        <f>'معدل 2010'!F44</f>
        <v>0</v>
      </c>
      <c r="E10" s="322"/>
      <c r="F10" s="321">
        <f>'نفقات فعلية 2010'!F44</f>
        <v>0</v>
      </c>
      <c r="G10" s="322"/>
      <c r="H10" s="319">
        <f>'مصدق 2011'!F44</f>
        <v>0</v>
      </c>
      <c r="I10" s="320"/>
      <c r="J10" s="319">
        <f>'منقح 2011'!F44</f>
        <v>0</v>
      </c>
      <c r="K10" s="320"/>
      <c r="L10" s="309">
        <f>'مقترح 2012'!F44</f>
        <v>0</v>
      </c>
      <c r="M10" s="310"/>
      <c r="N10" s="309">
        <f>متفق2012!F44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2009'!G44</f>
        <v>0</v>
      </c>
      <c r="D11" s="321">
        <f>'معدل 2010'!G44</f>
        <v>0</v>
      </c>
      <c r="E11" s="322"/>
      <c r="F11" s="321">
        <f>'نفقات فعلية 2010'!G44</f>
        <v>0</v>
      </c>
      <c r="G11" s="322"/>
      <c r="H11" s="319">
        <f>'مصدق 2011'!G44</f>
        <v>0</v>
      </c>
      <c r="I11" s="320"/>
      <c r="J11" s="319">
        <f>'منقح 2011'!G44</f>
        <v>2159.6419999999998</v>
      </c>
      <c r="K11" s="320"/>
      <c r="L11" s="309">
        <f>'مقترح 2012'!G44</f>
        <v>380.99</v>
      </c>
      <c r="M11" s="310"/>
      <c r="N11" s="309">
        <f>متفق2012!G44</f>
        <v>380.99</v>
      </c>
      <c r="O11" s="310"/>
      <c r="P11" s="36" t="e">
        <f t="shared" si="5"/>
        <v>#DIV/0!</v>
      </c>
      <c r="Q11" s="36">
        <f t="shared" si="6"/>
        <v>-82.358650183687857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2009'!H44</f>
        <v>0</v>
      </c>
      <c r="D12" s="321">
        <f>'معدل 2010'!H44</f>
        <v>0</v>
      </c>
      <c r="E12" s="322"/>
      <c r="F12" s="321">
        <f>'نفقات فعلية 2010'!H44</f>
        <v>0</v>
      </c>
      <c r="G12" s="322"/>
      <c r="H12" s="319">
        <f>'مصدق 2011'!H44</f>
        <v>0</v>
      </c>
      <c r="I12" s="320"/>
      <c r="J12" s="319">
        <f>'منقح 2011'!H44</f>
        <v>0</v>
      </c>
      <c r="K12" s="320"/>
      <c r="L12" s="309">
        <f>'مقترح 2012'!H44</f>
        <v>0</v>
      </c>
      <c r="M12" s="310"/>
      <c r="N12" s="309">
        <f>متفق2012!H44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2009'!I44</f>
        <v>7204.0940000000001</v>
      </c>
      <c r="D13" s="321">
        <f>'معدل 2010'!I44</f>
        <v>14683.05</v>
      </c>
      <c r="E13" s="322"/>
      <c r="F13" s="321">
        <f>'نفقات فعلية 2010'!I44</f>
        <v>5085.0879999999997</v>
      </c>
      <c r="G13" s="322"/>
      <c r="H13" s="319">
        <f>'مصدق 2011'!I44</f>
        <v>26635</v>
      </c>
      <c r="I13" s="320"/>
      <c r="J13" s="319">
        <f>'منقح 2011'!I44</f>
        <v>26630</v>
      </c>
      <c r="K13" s="320"/>
      <c r="L13" s="309">
        <f>'مقترح 2012'!I44</f>
        <v>27833.575000000001</v>
      </c>
      <c r="M13" s="310"/>
      <c r="N13" s="309">
        <f>متفق2012!I44</f>
        <v>36935</v>
      </c>
      <c r="O13" s="310"/>
      <c r="P13" s="36">
        <f t="shared" si="5"/>
        <v>38.670921719541965</v>
      </c>
      <c r="Q13" s="36">
        <f t="shared" si="6"/>
        <v>38.696958317686821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2009'!J44</f>
        <v>281634.49900000001</v>
      </c>
      <c r="D14" s="321">
        <f>'معدل 2010'!J44</f>
        <v>547369.58600000001</v>
      </c>
      <c r="E14" s="322"/>
      <c r="F14" s="321">
        <f>'نفقات فعلية 2010'!J44</f>
        <v>337618.23200000002</v>
      </c>
      <c r="G14" s="322"/>
      <c r="H14" s="319">
        <f>'مصدق 2011'!J44</f>
        <v>88504.15</v>
      </c>
      <c r="I14" s="320"/>
      <c r="J14" s="319">
        <f>'منقح 2011'!J44</f>
        <v>102251.15</v>
      </c>
      <c r="K14" s="320"/>
      <c r="L14" s="309">
        <f>'مقترح 2012'!J44</f>
        <v>90637.1</v>
      </c>
      <c r="M14" s="310"/>
      <c r="N14" s="309">
        <f>متفق2012!J44</f>
        <v>91114.15</v>
      </c>
      <c r="O14" s="310"/>
      <c r="P14" s="36">
        <f t="shared" si="5"/>
        <v>2.9490142552637266</v>
      </c>
      <c r="Q14" s="36">
        <f t="shared" si="6"/>
        <v>-10.891809040778512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2009'!N44</f>
        <v>165496.682</v>
      </c>
      <c r="D15" s="323">
        <f>'معدل 2010'!N44</f>
        <v>190016</v>
      </c>
      <c r="E15" s="324"/>
      <c r="F15" s="323">
        <f>'نفقات فعلية 2010'!N44</f>
        <v>73934.900999999998</v>
      </c>
      <c r="G15" s="324"/>
      <c r="H15" s="333">
        <f>'مصدق 2011'!N44</f>
        <v>195850</v>
      </c>
      <c r="I15" s="334"/>
      <c r="J15" s="333">
        <f>'منقح 2011'!N44</f>
        <v>195850</v>
      </c>
      <c r="K15" s="334"/>
      <c r="L15" s="325">
        <f>'مقترح 2012'!N44</f>
        <v>325400</v>
      </c>
      <c r="M15" s="326"/>
      <c r="N15" s="325">
        <f>متفق2012!N44</f>
        <v>227780</v>
      </c>
      <c r="O15" s="326"/>
      <c r="P15" s="36">
        <f t="shared" si="5"/>
        <v>16.303293336737301</v>
      </c>
      <c r="Q15" s="36">
        <f t="shared" si="6"/>
        <v>16.303293336737301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5879316.7299999986</v>
      </c>
      <c r="D16" s="416">
        <f>D6+D15</f>
        <v>7150187.6389999995</v>
      </c>
      <c r="E16" s="417"/>
      <c r="F16" s="416">
        <f t="shared" ref="F16" si="7">F6+F15</f>
        <v>5950249.659</v>
      </c>
      <c r="G16" s="417"/>
      <c r="H16" s="416">
        <f t="shared" ref="H16" si="8">H6+H15</f>
        <v>7386698.9620000003</v>
      </c>
      <c r="I16" s="417"/>
      <c r="J16" s="416">
        <f t="shared" ref="J16" si="9">J6+J15</f>
        <v>7387498.6620000005</v>
      </c>
      <c r="K16" s="417"/>
      <c r="L16" s="418">
        <f t="shared" ref="L16" si="10">L6+L15</f>
        <v>12324971.550999999</v>
      </c>
      <c r="M16" s="419"/>
      <c r="N16" s="418">
        <f t="shared" ref="N16" si="11">N6+N15</f>
        <v>9570998.3140000012</v>
      </c>
      <c r="O16" s="419"/>
      <c r="P16" s="36">
        <f t="shared" si="5"/>
        <v>29.570710316433235</v>
      </c>
      <c r="Q16" s="36">
        <f t="shared" si="6"/>
        <v>29.556684229691179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2009'!C44</f>
        <v>10624.53</v>
      </c>
      <c r="E21" s="318"/>
      <c r="F21" s="309">
        <f>ايرادفعلي2010!C44</f>
        <v>14209.203</v>
      </c>
      <c r="G21" s="310"/>
      <c r="H21" s="309">
        <f>مخطط2011!C44</f>
        <v>17887</v>
      </c>
      <c r="I21" s="310"/>
      <c r="J21" s="315">
        <f>مخطط2012!C44</f>
        <v>16823.3</v>
      </c>
      <c r="K21" s="316"/>
      <c r="L21" s="37">
        <f>(J21/H21-1)*100</f>
        <v>-5.9467769888746025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2009'!D44</f>
        <v>1.0999999999999999E-2</v>
      </c>
      <c r="E22" s="318"/>
      <c r="F22" s="309">
        <f>ايرادفعلي2010!D44</f>
        <v>8.2159999999999993</v>
      </c>
      <c r="G22" s="310"/>
      <c r="H22" s="309">
        <f>مخطط2011!D44</f>
        <v>0</v>
      </c>
      <c r="I22" s="310"/>
      <c r="J22" s="315">
        <f>مخطط2012!D44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2009'!E44</f>
        <v>0</v>
      </c>
      <c r="E23" s="318"/>
      <c r="F23" s="309">
        <f>ايرادفعلي2010!E44</f>
        <v>0</v>
      </c>
      <c r="G23" s="310"/>
      <c r="H23" s="309">
        <f>مخطط2011!E44</f>
        <v>0</v>
      </c>
      <c r="I23" s="310"/>
      <c r="J23" s="315">
        <f>مخطط2012!E44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2009'!F44</f>
        <v>42535.430999999997</v>
      </c>
      <c r="E24" s="318"/>
      <c r="F24" s="309">
        <f>ايرادفعلي2010!F44</f>
        <v>51740.857000000004</v>
      </c>
      <c r="G24" s="310"/>
      <c r="H24" s="309">
        <f>مخطط2011!F44</f>
        <v>73670</v>
      </c>
      <c r="I24" s="310"/>
      <c r="J24" s="315">
        <f>مخطط2012!F44</f>
        <v>45911.22</v>
      </c>
      <c r="K24" s="316"/>
      <c r="L24" s="37">
        <f t="shared" si="12"/>
        <v>-37.679896837247185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2009'!G44</f>
        <v>0</v>
      </c>
      <c r="E25" s="318"/>
      <c r="F25" s="309">
        <f>ايرادفعلي2010!G44</f>
        <v>0</v>
      </c>
      <c r="G25" s="310"/>
      <c r="H25" s="309">
        <f>مخطط2011!G44</f>
        <v>500</v>
      </c>
      <c r="I25" s="310"/>
      <c r="J25" s="315">
        <f>مخطط2012!G44</f>
        <v>115</v>
      </c>
      <c r="K25" s="316"/>
      <c r="L25" s="37">
        <f t="shared" si="12"/>
        <v>-77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53159.971999999994</v>
      </c>
      <c r="E26" s="393"/>
      <c r="F26" s="392">
        <f>SUM(F21:G25)</f>
        <v>65958.275999999998</v>
      </c>
      <c r="G26" s="393"/>
      <c r="H26" s="392">
        <f t="shared" ref="H26" si="13">SUM(H21:I25)</f>
        <v>92057</v>
      </c>
      <c r="I26" s="393"/>
      <c r="J26" s="392">
        <f t="shared" ref="J26" si="14">SUM(J21:K25)</f>
        <v>62849.520000000004</v>
      </c>
      <c r="K26" s="393"/>
      <c r="L26" s="37">
        <f t="shared" si="12"/>
        <v>-31.727603549974472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32</v>
      </c>
      <c r="E29" s="171">
        <v>96</v>
      </c>
      <c r="F29" s="171">
        <v>193</v>
      </c>
      <c r="G29" s="171">
        <v>1158</v>
      </c>
      <c r="H29" s="171">
        <v>3169</v>
      </c>
      <c r="I29" s="171">
        <v>9012</v>
      </c>
      <c r="J29" s="171">
        <v>18074</v>
      </c>
      <c r="K29" s="171">
        <v>30209</v>
      </c>
      <c r="L29" s="171">
        <v>31341</v>
      </c>
      <c r="M29" s="174">
        <v>36271</v>
      </c>
      <c r="N29" s="174">
        <v>63656</v>
      </c>
      <c r="O29" s="174">
        <v>328655</v>
      </c>
      <c r="P29" s="172">
        <f>SUM(D29:O29)</f>
        <v>521866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12</v>
      </c>
      <c r="E32" s="182">
        <v>122</v>
      </c>
      <c r="F32" s="182">
        <v>199</v>
      </c>
      <c r="G32" s="182">
        <v>1243</v>
      </c>
      <c r="H32" s="182">
        <v>3393</v>
      </c>
      <c r="I32" s="182">
        <v>9515</v>
      </c>
      <c r="J32" s="182">
        <v>18505</v>
      </c>
      <c r="K32" s="182">
        <v>30640</v>
      </c>
      <c r="L32" s="182">
        <v>34878</v>
      </c>
      <c r="M32" s="183">
        <v>36470</v>
      </c>
      <c r="N32" s="183">
        <v>67408</v>
      </c>
      <c r="O32" s="182">
        <v>430375</v>
      </c>
      <c r="P32" s="172">
        <f>SUM(D32:O32)</f>
        <v>632760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رقم(1)2012'!C37</f>
        <v>14</v>
      </c>
      <c r="E35" s="192">
        <f>'جدول رقم(1)2012'!D37</f>
        <v>133</v>
      </c>
      <c r="F35" s="192">
        <f>'جدول رقم(1)2012'!E37</f>
        <v>211</v>
      </c>
      <c r="G35" s="192">
        <f>'جدول رقم(1)2012'!F37</f>
        <v>1276</v>
      </c>
      <c r="H35" s="192">
        <f>'جدول رقم(1)2012'!G37</f>
        <v>3343</v>
      </c>
      <c r="I35" s="192">
        <f>'جدول رقم(1)2012'!H37</f>
        <v>9070</v>
      </c>
      <c r="J35" s="192">
        <f>'جدول رقم(1)2012'!I37</f>
        <v>17808</v>
      </c>
      <c r="K35" s="192">
        <f>'جدول رقم(1)2012'!J37</f>
        <v>29031</v>
      </c>
      <c r="L35" s="192">
        <f>'جدول رقم(1)2012'!K37</f>
        <v>34291</v>
      </c>
      <c r="M35" s="192">
        <f>'جدول رقم(1)2012'!L37</f>
        <v>36219</v>
      </c>
      <c r="N35" s="192">
        <f>'جدول رقم(1)2012'!M37</f>
        <v>69594</v>
      </c>
      <c r="O35" s="192">
        <f>'جدول رقم(1)2012'!N37</f>
        <v>438495</v>
      </c>
      <c r="P35" s="193">
        <f>SUM(D35:O35)</f>
        <v>639485</v>
      </c>
      <c r="Q35" s="32">
        <v>53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6" orientation="landscape" r:id="rId1"/>
  <colBreaks count="1" manualBreakCount="1">
    <brk id="17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7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228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191315.97399999999</v>
      </c>
      <c r="D6" s="416">
        <f>SUM(D7:E14)</f>
        <v>128810.01200000002</v>
      </c>
      <c r="E6" s="417"/>
      <c r="F6" s="416">
        <f t="shared" ref="F6" si="0">SUM(F7:G14)</f>
        <v>104185.14899999999</v>
      </c>
      <c r="G6" s="417"/>
      <c r="H6" s="416">
        <f t="shared" ref="H6" si="1">SUM(H7:I14)</f>
        <v>1015396.01</v>
      </c>
      <c r="I6" s="417"/>
      <c r="J6" s="416">
        <f t="shared" ref="J6" si="2">SUM(J7:K14)</f>
        <v>571175.12600000005</v>
      </c>
      <c r="K6" s="417"/>
      <c r="L6" s="418">
        <f t="shared" ref="L6" si="3">SUM(L7:M14)</f>
        <v>3020708.4920000001</v>
      </c>
      <c r="M6" s="419"/>
      <c r="N6" s="418">
        <f t="shared" ref="N6" si="4">SUM(N7:O14)</f>
        <v>641629.49400000006</v>
      </c>
      <c r="O6" s="419"/>
      <c r="P6" s="36">
        <f>(N6/H6-1)*100</f>
        <v>-36.809925617099871</v>
      </c>
      <c r="Q6" s="36">
        <f>(N6/J6-1)*100</f>
        <v>12.33498532987587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2009'!C45</f>
        <v>81556.44</v>
      </c>
      <c r="D7" s="321">
        <f>'معدل 2010'!C45</f>
        <v>96392.084000000003</v>
      </c>
      <c r="E7" s="322"/>
      <c r="F7" s="321">
        <f>'نفقات فعلية 2010'!C45</f>
        <v>81234.043999999994</v>
      </c>
      <c r="G7" s="322"/>
      <c r="H7" s="319">
        <f>'مصدق 2011'!C45</f>
        <v>99768.703999999998</v>
      </c>
      <c r="I7" s="320"/>
      <c r="J7" s="319">
        <f>'منقح 2011'!C45</f>
        <v>99472.09</v>
      </c>
      <c r="K7" s="320"/>
      <c r="L7" s="309">
        <f>'مقترح 2012'!C45</f>
        <v>122154.247</v>
      </c>
      <c r="M7" s="310"/>
      <c r="N7" s="309">
        <f>متفق2012!C45</f>
        <v>110245.79300000001</v>
      </c>
      <c r="O7" s="310"/>
      <c r="P7" s="36">
        <f t="shared" ref="P7:P16" si="5">(N7/H7-1)*100</f>
        <v>10.501378267878469</v>
      </c>
      <c r="Q7" s="36">
        <f t="shared" ref="Q7:Q16" si="6">(N7/J7-1)*100</f>
        <v>10.830880300192746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2009'!D45</f>
        <v>14260.751</v>
      </c>
      <c r="D8" s="321">
        <f>'معدل 2010'!D45</f>
        <v>18461.312000000002</v>
      </c>
      <c r="E8" s="322"/>
      <c r="F8" s="321">
        <f>'نفقات فعلية 2010'!D45</f>
        <v>14774.08</v>
      </c>
      <c r="G8" s="322"/>
      <c r="H8" s="319">
        <f>'مصدق 2011'!D45</f>
        <v>16730.534</v>
      </c>
      <c r="I8" s="320"/>
      <c r="J8" s="319">
        <f>'منقح 2011'!D45</f>
        <v>16698.534</v>
      </c>
      <c r="K8" s="320"/>
      <c r="L8" s="309">
        <f>'مقترح 2012'!D45</f>
        <v>24918</v>
      </c>
      <c r="M8" s="310"/>
      <c r="N8" s="309">
        <f>متفق2012!D45</f>
        <v>16730.534</v>
      </c>
      <c r="O8" s="310"/>
      <c r="P8" s="36">
        <f t="shared" si="5"/>
        <v>0</v>
      </c>
      <c r="Q8" s="36">
        <f t="shared" si="6"/>
        <v>0.19163358891265414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2009'!E45</f>
        <v>0</v>
      </c>
      <c r="D9" s="321">
        <f>'معدل 2010'!E45</f>
        <v>0</v>
      </c>
      <c r="E9" s="322"/>
      <c r="F9" s="321">
        <f>'نفقات فعلية 2010'!E45</f>
        <v>0</v>
      </c>
      <c r="G9" s="322"/>
      <c r="H9" s="319">
        <f>'مصدق 2011'!E45</f>
        <v>0</v>
      </c>
      <c r="I9" s="320"/>
      <c r="J9" s="319">
        <f>'منقح 2011'!E45</f>
        <v>0</v>
      </c>
      <c r="K9" s="320"/>
      <c r="L9" s="309">
        <f>'مقترح 2012'!E45</f>
        <v>0</v>
      </c>
      <c r="M9" s="310"/>
      <c r="N9" s="309">
        <f>متفق2012!E45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2009'!F45</f>
        <v>0</v>
      </c>
      <c r="D10" s="321">
        <f>'معدل 2010'!F45</f>
        <v>0</v>
      </c>
      <c r="E10" s="322"/>
      <c r="F10" s="321">
        <f>'نفقات فعلية 2010'!F45</f>
        <v>0</v>
      </c>
      <c r="G10" s="322"/>
      <c r="H10" s="319">
        <f>'مصدق 2011'!F45</f>
        <v>0</v>
      </c>
      <c r="I10" s="320"/>
      <c r="J10" s="319">
        <f>'منقح 2011'!F45</f>
        <v>0</v>
      </c>
      <c r="K10" s="320"/>
      <c r="L10" s="309">
        <f>'مقترح 2012'!F45</f>
        <v>0</v>
      </c>
      <c r="M10" s="310"/>
      <c r="N10" s="309">
        <f>متفق2012!F45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2009'!G45</f>
        <v>0</v>
      </c>
      <c r="D11" s="321">
        <f>'معدل 2010'!G45</f>
        <v>0</v>
      </c>
      <c r="E11" s="322"/>
      <c r="F11" s="321">
        <f>'نفقات فعلية 2010'!G45</f>
        <v>0</v>
      </c>
      <c r="G11" s="322"/>
      <c r="H11" s="319">
        <f>'مصدق 2011'!G45</f>
        <v>0</v>
      </c>
      <c r="I11" s="320"/>
      <c r="J11" s="319">
        <f>'منقح 2011'!G45</f>
        <v>1427.51</v>
      </c>
      <c r="K11" s="320"/>
      <c r="L11" s="309">
        <f>'مقترح 2012'!G45</f>
        <v>1141.9559999999999</v>
      </c>
      <c r="M11" s="310"/>
      <c r="N11" s="309">
        <f>متفق2012!G45</f>
        <v>1141.9559999999999</v>
      </c>
      <c r="O11" s="310"/>
      <c r="P11" s="36" t="e">
        <f t="shared" si="5"/>
        <v>#DIV/0!</v>
      </c>
      <c r="Q11" s="36">
        <f t="shared" si="6"/>
        <v>-20.003642706530954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2009'!H45</f>
        <v>91053.918999999994</v>
      </c>
      <c r="D12" s="321">
        <f>'معدل 2010'!H45</f>
        <v>0</v>
      </c>
      <c r="E12" s="322"/>
      <c r="F12" s="321">
        <f>'نفقات فعلية 2010'!H45</f>
        <v>0</v>
      </c>
      <c r="G12" s="322"/>
      <c r="H12" s="319">
        <f>'مصدق 2011'!H45</f>
        <v>890769.56099999999</v>
      </c>
      <c r="I12" s="320"/>
      <c r="J12" s="319">
        <f>'منقح 2011'!H45</f>
        <v>445384.78100000002</v>
      </c>
      <c r="K12" s="320"/>
      <c r="L12" s="309">
        <f>'مقترح 2012'!H45</f>
        <v>2700000</v>
      </c>
      <c r="M12" s="310"/>
      <c r="N12" s="309">
        <f>متفق2012!H45</f>
        <v>505384</v>
      </c>
      <c r="O12" s="310"/>
      <c r="P12" s="36">
        <f t="shared" si="5"/>
        <v>-43.264338822641925</v>
      </c>
      <c r="Q12" s="36">
        <f t="shared" si="6"/>
        <v>13.471322227330429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2009'!I45</f>
        <v>1785.846</v>
      </c>
      <c r="D13" s="321">
        <f>'معدل 2010'!I45</f>
        <v>6343.0240000000003</v>
      </c>
      <c r="E13" s="322"/>
      <c r="F13" s="321">
        <f>'نفقات فعلية 2010'!I45</f>
        <v>3527.2150000000001</v>
      </c>
      <c r="G13" s="322"/>
      <c r="H13" s="319">
        <f>'مصدق 2011'!I45</f>
        <v>6196.2110000000002</v>
      </c>
      <c r="I13" s="320"/>
      <c r="J13" s="319">
        <f>'منقح 2011'!I45</f>
        <v>6251.2110000000002</v>
      </c>
      <c r="K13" s="320"/>
      <c r="L13" s="309">
        <f>'مقترح 2012'!I45</f>
        <v>159181.28899999999</v>
      </c>
      <c r="M13" s="310"/>
      <c r="N13" s="309">
        <f>متفق2012!I45</f>
        <v>6196.2110000000002</v>
      </c>
      <c r="O13" s="310"/>
      <c r="P13" s="36">
        <f t="shared" si="5"/>
        <v>0</v>
      </c>
      <c r="Q13" s="36">
        <f t="shared" si="6"/>
        <v>-0.87982952423139027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2009'!J45</f>
        <v>2659.018</v>
      </c>
      <c r="D14" s="321">
        <f>'معدل 2010'!J45</f>
        <v>7613.5919999999996</v>
      </c>
      <c r="E14" s="322"/>
      <c r="F14" s="321">
        <f>'نفقات فعلية 2010'!J45</f>
        <v>4649.8100000000004</v>
      </c>
      <c r="G14" s="322"/>
      <c r="H14" s="319">
        <f>'مصدق 2011'!J45</f>
        <v>1931</v>
      </c>
      <c r="I14" s="320"/>
      <c r="J14" s="319">
        <f>'منقح 2011'!J45</f>
        <v>1941</v>
      </c>
      <c r="K14" s="320"/>
      <c r="L14" s="309">
        <f>'مقترح 2012'!J45</f>
        <v>13313</v>
      </c>
      <c r="M14" s="310"/>
      <c r="N14" s="309">
        <f>متفق2012!J45</f>
        <v>1931</v>
      </c>
      <c r="O14" s="310"/>
      <c r="P14" s="36">
        <f t="shared" si="5"/>
        <v>0</v>
      </c>
      <c r="Q14" s="36">
        <f t="shared" si="6"/>
        <v>-0.51519835136527581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2009'!N45</f>
        <v>9870.5759999999991</v>
      </c>
      <c r="D15" s="323">
        <f>'معدل 2010'!N45</f>
        <v>24711.938999999998</v>
      </c>
      <c r="E15" s="324"/>
      <c r="F15" s="323">
        <f>'نفقات فعلية 2010'!N45</f>
        <v>12112.790999999999</v>
      </c>
      <c r="G15" s="324"/>
      <c r="H15" s="333">
        <f>'مصدق 2011'!N45</f>
        <v>18000</v>
      </c>
      <c r="I15" s="334"/>
      <c r="J15" s="333">
        <f>'منقح 2011'!N45</f>
        <v>27681</v>
      </c>
      <c r="K15" s="334"/>
      <c r="L15" s="325">
        <f>'مقترح 2012'!N45</f>
        <v>150000</v>
      </c>
      <c r="M15" s="326"/>
      <c r="N15" s="325">
        <f>متفق2012!N45</f>
        <v>105000</v>
      </c>
      <c r="O15" s="326"/>
      <c r="P15" s="36">
        <f t="shared" si="5"/>
        <v>483.33333333333331</v>
      </c>
      <c r="Q15" s="36">
        <f t="shared" si="6"/>
        <v>279.32155630215669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201186.55</v>
      </c>
      <c r="D16" s="416">
        <f>D6+D15</f>
        <v>153521.951</v>
      </c>
      <c r="E16" s="417"/>
      <c r="F16" s="416">
        <f t="shared" ref="F16" si="7">F6+F15</f>
        <v>116297.93999999999</v>
      </c>
      <c r="G16" s="417"/>
      <c r="H16" s="416">
        <f t="shared" ref="H16" si="8">H6+H15</f>
        <v>1033396.01</v>
      </c>
      <c r="I16" s="417"/>
      <c r="J16" s="416">
        <f t="shared" ref="J16" si="9">J6+J15</f>
        <v>598856.12600000005</v>
      </c>
      <c r="K16" s="417"/>
      <c r="L16" s="418">
        <f t="shared" ref="L16" si="10">L6+L15</f>
        <v>3170708.4920000001</v>
      </c>
      <c r="M16" s="419"/>
      <c r="N16" s="418">
        <f t="shared" ref="N16" si="11">N6+N15</f>
        <v>746629.49400000006</v>
      </c>
      <c r="O16" s="419"/>
      <c r="P16" s="36">
        <f t="shared" si="5"/>
        <v>-27.749915155952653</v>
      </c>
      <c r="Q16" s="36">
        <f t="shared" si="6"/>
        <v>24.675938273694808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2009'!C45</f>
        <v>147.68899999999999</v>
      </c>
      <c r="E21" s="318"/>
      <c r="F21" s="309">
        <f>ايرادفعلي2010!C45</f>
        <v>129.59299999999999</v>
      </c>
      <c r="G21" s="310"/>
      <c r="H21" s="309">
        <f>مخطط2011!C45</f>
        <v>240</v>
      </c>
      <c r="I21" s="310"/>
      <c r="J21" s="315">
        <f>مخطط2012!C45</f>
        <v>141</v>
      </c>
      <c r="K21" s="316"/>
      <c r="L21" s="37">
        <f>(J21/H21-1)*100</f>
        <v>-41.25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2009'!D45</f>
        <v>29261.552</v>
      </c>
      <c r="E22" s="318"/>
      <c r="F22" s="309">
        <f>ايرادفعلي2010!D45</f>
        <v>0</v>
      </c>
      <c r="G22" s="310"/>
      <c r="H22" s="309">
        <f>مخطط2011!D45</f>
        <v>0</v>
      </c>
      <c r="I22" s="310"/>
      <c r="J22" s="315">
        <f>مخطط2012!D45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2009'!E45</f>
        <v>0</v>
      </c>
      <c r="E23" s="318"/>
      <c r="F23" s="309">
        <f>ايرادفعلي2010!E45</f>
        <v>0</v>
      </c>
      <c r="G23" s="310"/>
      <c r="H23" s="309">
        <f>مخطط2011!E45</f>
        <v>0</v>
      </c>
      <c r="I23" s="310"/>
      <c r="J23" s="315">
        <f>مخطط2012!E45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2009'!F45</f>
        <v>4031.1350000000002</v>
      </c>
      <c r="E24" s="318"/>
      <c r="F24" s="309">
        <f>ايرادفعلي2010!F45</f>
        <v>332.18599999999998</v>
      </c>
      <c r="G24" s="310"/>
      <c r="H24" s="309">
        <f>مخطط2011!F45</f>
        <v>134.65</v>
      </c>
      <c r="I24" s="310"/>
      <c r="J24" s="315">
        <f>مخطط2012!F45</f>
        <v>326.55</v>
      </c>
      <c r="K24" s="316"/>
      <c r="L24" s="37">
        <f t="shared" si="12"/>
        <v>142.51763832157445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2009'!G45</f>
        <v>0</v>
      </c>
      <c r="E25" s="318"/>
      <c r="F25" s="309">
        <f>ايرادفعلي2010!G45</f>
        <v>0</v>
      </c>
      <c r="G25" s="310"/>
      <c r="H25" s="309">
        <f>مخطط2011!G45</f>
        <v>0</v>
      </c>
      <c r="I25" s="310"/>
      <c r="J25" s="315">
        <f>مخطط2012!G45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33440.375999999997</v>
      </c>
      <c r="E26" s="393"/>
      <c r="F26" s="392">
        <f>SUM(F21:G25)</f>
        <v>461.779</v>
      </c>
      <c r="G26" s="393"/>
      <c r="H26" s="392">
        <f t="shared" ref="H26" si="13">SUM(H21:I25)</f>
        <v>374.65</v>
      </c>
      <c r="I26" s="393"/>
      <c r="J26" s="392">
        <f t="shared" ref="J26" si="14">SUM(J21:K25)</f>
        <v>467.55</v>
      </c>
      <c r="K26" s="393"/>
      <c r="L26" s="37">
        <f t="shared" si="12"/>
        <v>24.796476711597503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71">
        <v>4</v>
      </c>
      <c r="E29" s="171">
        <v>12</v>
      </c>
      <c r="F29" s="171">
        <v>28</v>
      </c>
      <c r="G29" s="171">
        <v>323</v>
      </c>
      <c r="H29" s="171">
        <v>560</v>
      </c>
      <c r="I29" s="171">
        <v>1013</v>
      </c>
      <c r="J29" s="171">
        <v>1551</v>
      </c>
      <c r="K29" s="171">
        <v>1602</v>
      </c>
      <c r="L29" s="171">
        <v>1614</v>
      </c>
      <c r="M29" s="174">
        <v>980</v>
      </c>
      <c r="N29" s="174">
        <v>771</v>
      </c>
      <c r="O29" s="171">
        <v>1047</v>
      </c>
      <c r="P29" s="172">
        <f>SUM(D29:O29)</f>
        <v>9505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" x14ac:dyDescent="0.25">
      <c r="A32" s="386"/>
      <c r="B32" s="387"/>
      <c r="C32" s="388"/>
      <c r="D32" s="185">
        <v>4</v>
      </c>
      <c r="E32" s="185">
        <v>11</v>
      </c>
      <c r="F32" s="185">
        <v>26</v>
      </c>
      <c r="G32" s="185">
        <v>324</v>
      </c>
      <c r="H32" s="185">
        <v>633</v>
      </c>
      <c r="I32" s="185">
        <v>1047</v>
      </c>
      <c r="J32" s="185">
        <v>1701</v>
      </c>
      <c r="K32" s="185">
        <v>1813</v>
      </c>
      <c r="L32" s="185">
        <v>1572</v>
      </c>
      <c r="M32" s="186">
        <v>960</v>
      </c>
      <c r="N32" s="186">
        <v>716</v>
      </c>
      <c r="O32" s="185">
        <v>994</v>
      </c>
      <c r="P32" s="172">
        <f>SUM(D32:O32)</f>
        <v>9801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رقم(1)2012'!C38</f>
        <v>5</v>
      </c>
      <c r="E35" s="192">
        <f>'جدول رقم(1)2012'!D38</f>
        <v>11</v>
      </c>
      <c r="F35" s="192">
        <f>'جدول رقم(1)2012'!E38</f>
        <v>28</v>
      </c>
      <c r="G35" s="192">
        <f>'جدول رقم(1)2012'!F38</f>
        <v>330</v>
      </c>
      <c r="H35" s="192">
        <f>'جدول رقم(1)2012'!G38</f>
        <v>687</v>
      </c>
      <c r="I35" s="192">
        <f>'جدول رقم(1)2012'!H38</f>
        <v>1164</v>
      </c>
      <c r="J35" s="192">
        <f>'جدول رقم(1)2012'!I38</f>
        <v>1747</v>
      </c>
      <c r="K35" s="192">
        <f>'جدول رقم(1)2012'!J38</f>
        <v>1947</v>
      </c>
      <c r="L35" s="192">
        <f>'جدول رقم(1)2012'!K38</f>
        <v>1891</v>
      </c>
      <c r="M35" s="192">
        <f>'جدول رقم(1)2012'!L38</f>
        <v>983</v>
      </c>
      <c r="N35" s="192">
        <f>'جدول رقم(1)2012'!M38</f>
        <v>939</v>
      </c>
      <c r="O35" s="192">
        <f>'جدول رقم(1)2012'!N38</f>
        <v>676</v>
      </c>
      <c r="P35" s="193">
        <f>SUM(D35:O35)</f>
        <v>10408</v>
      </c>
      <c r="Q35" s="32">
        <v>54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229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3120768.949</v>
      </c>
      <c r="D6" s="416">
        <f>SUM(D7:E14)</f>
        <v>4658174.7829999998</v>
      </c>
      <c r="E6" s="417"/>
      <c r="F6" s="416">
        <f t="shared" ref="F6" si="0">SUM(F7:G14)</f>
        <v>3951324.3420000002</v>
      </c>
      <c r="G6" s="417"/>
      <c r="H6" s="416">
        <f t="shared" ref="H6" si="1">SUM(H7:I14)</f>
        <v>4672442.8389999997</v>
      </c>
      <c r="I6" s="417"/>
      <c r="J6" s="416">
        <f t="shared" ref="J6" si="2">SUM(J7:K14)</f>
        <v>4694827.727</v>
      </c>
      <c r="K6" s="417"/>
      <c r="L6" s="418">
        <f t="shared" ref="L6" si="3">SUM(L7:M14)</f>
        <v>6909785.7329999991</v>
      </c>
      <c r="M6" s="419"/>
      <c r="N6" s="418">
        <f t="shared" ref="N6" si="4">SUM(N7:O14)</f>
        <v>4941930.1889999993</v>
      </c>
      <c r="O6" s="419"/>
      <c r="P6" s="36">
        <f>(N6/H6-1)*100</f>
        <v>5.7675900869378127</v>
      </c>
      <c r="Q6" s="36">
        <f>(N6/J6-1)*100</f>
        <v>5.2632913573997797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2009'!C46</f>
        <v>2043641.1610000001</v>
      </c>
      <c r="D7" s="321">
        <f>'معدل 2010'!C46</f>
        <v>2177075.889</v>
      </c>
      <c r="E7" s="322"/>
      <c r="F7" s="321">
        <f>'نفقات فعلية 2010'!C46</f>
        <v>2023879.4620000001</v>
      </c>
      <c r="G7" s="322"/>
      <c r="H7" s="319">
        <f>'مصدق 2011'!C46</f>
        <v>2221545.0890000002</v>
      </c>
      <c r="I7" s="320"/>
      <c r="J7" s="319">
        <f>'منقح 2011'!C46</f>
        <v>2221068.9380000001</v>
      </c>
      <c r="K7" s="320"/>
      <c r="L7" s="309">
        <f>'مقترح 2012'!C46</f>
        <v>2603545.2599999998</v>
      </c>
      <c r="M7" s="310"/>
      <c r="N7" s="309">
        <f>متفق2012!C46</f>
        <v>2474161.0320000001</v>
      </c>
      <c r="O7" s="310"/>
      <c r="P7" s="36">
        <f t="shared" ref="P7:P16" si="5">(N7/H7-1)*100</f>
        <v>11.371182347404506</v>
      </c>
      <c r="Q7" s="36">
        <f t="shared" ref="Q7:Q16" si="6">(N7/J7-1)*100</f>
        <v>11.395058013278113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2009'!D46</f>
        <v>972660.61499999999</v>
      </c>
      <c r="D8" s="321">
        <f>'معدل 2010'!D46</f>
        <v>2241208.4130000002</v>
      </c>
      <c r="E8" s="322"/>
      <c r="F8" s="321">
        <f>'نفقات فعلية 2010'!D46</f>
        <v>1736291.176</v>
      </c>
      <c r="G8" s="322"/>
      <c r="H8" s="319">
        <f>'مصدق 2011'!D46</f>
        <v>2283104</v>
      </c>
      <c r="I8" s="320"/>
      <c r="J8" s="319">
        <f>'منقح 2011'!D46</f>
        <v>2274501.443</v>
      </c>
      <c r="K8" s="320"/>
      <c r="L8" s="309">
        <f>'مقترح 2012'!D46</f>
        <v>3787483.0660000001</v>
      </c>
      <c r="M8" s="310"/>
      <c r="N8" s="309">
        <f>متفق2012!D46</f>
        <v>2283104</v>
      </c>
      <c r="O8" s="310"/>
      <c r="P8" s="36">
        <f t="shared" si="5"/>
        <v>0</v>
      </c>
      <c r="Q8" s="36">
        <f t="shared" si="6"/>
        <v>0.37821725840074816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2009'!E46</f>
        <v>0</v>
      </c>
      <c r="D9" s="321">
        <f>'معدل 2010'!E46</f>
        <v>0</v>
      </c>
      <c r="E9" s="322"/>
      <c r="F9" s="321">
        <f>'نفقات فعلية 2010'!E46</f>
        <v>0</v>
      </c>
      <c r="G9" s="322"/>
      <c r="H9" s="319">
        <f>'مصدق 2011'!E46</f>
        <v>0</v>
      </c>
      <c r="I9" s="320"/>
      <c r="J9" s="319">
        <f>'منقح 2011'!E46</f>
        <v>0</v>
      </c>
      <c r="K9" s="320"/>
      <c r="L9" s="309">
        <f>'مقترح 2012'!E46</f>
        <v>0</v>
      </c>
      <c r="M9" s="310"/>
      <c r="N9" s="309">
        <f>متفق2012!E46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2009'!F46</f>
        <v>0</v>
      </c>
      <c r="D10" s="321">
        <f>'معدل 2010'!F46</f>
        <v>0</v>
      </c>
      <c r="E10" s="322"/>
      <c r="F10" s="321">
        <f>'نفقات فعلية 2010'!F46</f>
        <v>0</v>
      </c>
      <c r="G10" s="322"/>
      <c r="H10" s="319">
        <f>'مصدق 2011'!F46</f>
        <v>0</v>
      </c>
      <c r="I10" s="320"/>
      <c r="J10" s="319">
        <f>'منقح 2011'!F46</f>
        <v>0</v>
      </c>
      <c r="K10" s="320"/>
      <c r="L10" s="309">
        <f>'مقترح 2012'!F46</f>
        <v>0</v>
      </c>
      <c r="M10" s="310"/>
      <c r="N10" s="309">
        <f>متفق2012!F46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2009'!G46</f>
        <v>0</v>
      </c>
      <c r="D11" s="321">
        <f>'معدل 2010'!G46</f>
        <v>0</v>
      </c>
      <c r="E11" s="322"/>
      <c r="F11" s="321">
        <f>'نفقات فعلية 2010'!G46</f>
        <v>0</v>
      </c>
      <c r="G11" s="322"/>
      <c r="H11" s="319">
        <f>'مصدق 2011'!G46</f>
        <v>0</v>
      </c>
      <c r="I11" s="320"/>
      <c r="J11" s="319">
        <f>'منقح 2011'!G46</f>
        <v>16867.167000000001</v>
      </c>
      <c r="K11" s="320"/>
      <c r="L11" s="309">
        <f>'مقترح 2012'!G46</f>
        <v>16871.406999999999</v>
      </c>
      <c r="M11" s="310"/>
      <c r="N11" s="309">
        <f>متفق2012!G46</f>
        <v>16871.406999999999</v>
      </c>
      <c r="O11" s="310"/>
      <c r="P11" s="36" t="e">
        <f t="shared" si="5"/>
        <v>#DIV/0!</v>
      </c>
      <c r="Q11" s="36">
        <f t="shared" si="6"/>
        <v>2.5137594238544558E-2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2009'!H46</f>
        <v>0</v>
      </c>
      <c r="D12" s="321">
        <f>'معدل 2010'!H46</f>
        <v>0</v>
      </c>
      <c r="E12" s="322"/>
      <c r="F12" s="321">
        <f>'نفقات فعلية 2010'!H46</f>
        <v>0</v>
      </c>
      <c r="G12" s="322"/>
      <c r="H12" s="319">
        <f>'مصدق 2011'!H46</f>
        <v>0</v>
      </c>
      <c r="I12" s="320"/>
      <c r="J12" s="319">
        <f>'منقح 2011'!H46</f>
        <v>0</v>
      </c>
      <c r="K12" s="320"/>
      <c r="L12" s="309">
        <f>'مقترح 2012'!H46</f>
        <v>0</v>
      </c>
      <c r="M12" s="310"/>
      <c r="N12" s="309">
        <f>متفق2012!H46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2009'!I46</f>
        <v>28097.8</v>
      </c>
      <c r="D13" s="321">
        <f>'معدل 2010'!I46</f>
        <v>53058.464</v>
      </c>
      <c r="E13" s="322"/>
      <c r="F13" s="321">
        <f>'نفقات فعلية 2010'!I46</f>
        <v>47594.892999999996</v>
      </c>
      <c r="G13" s="322"/>
      <c r="H13" s="319">
        <f>'مصدق 2011'!I46</f>
        <v>50943.75</v>
      </c>
      <c r="I13" s="320"/>
      <c r="J13" s="319">
        <f>'منقح 2011'!I46</f>
        <v>51791.678999999996</v>
      </c>
      <c r="K13" s="320"/>
      <c r="L13" s="309">
        <f>'مقترح 2012'!I46</f>
        <v>60400</v>
      </c>
      <c r="M13" s="310"/>
      <c r="N13" s="309">
        <f>متفق2012!I46</f>
        <v>50943.75</v>
      </c>
      <c r="O13" s="310"/>
      <c r="P13" s="36">
        <f t="shared" si="5"/>
        <v>0</v>
      </c>
      <c r="Q13" s="36">
        <f t="shared" si="6"/>
        <v>-1.6371915650774671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2009'!J46</f>
        <v>76369.373000000007</v>
      </c>
      <c r="D14" s="321">
        <f>'معدل 2010'!J46</f>
        <v>186832.01699999999</v>
      </c>
      <c r="E14" s="322"/>
      <c r="F14" s="321">
        <f>'نفقات فعلية 2010'!J46</f>
        <v>143558.81099999999</v>
      </c>
      <c r="G14" s="322"/>
      <c r="H14" s="319">
        <f>'مصدق 2011'!J46</f>
        <v>116850</v>
      </c>
      <c r="I14" s="320"/>
      <c r="J14" s="319">
        <f>'منقح 2011'!J46</f>
        <v>130598.5</v>
      </c>
      <c r="K14" s="320"/>
      <c r="L14" s="309">
        <f>'مقترح 2012'!J46</f>
        <v>441486</v>
      </c>
      <c r="M14" s="310"/>
      <c r="N14" s="309">
        <f>متفق2012!J46</f>
        <v>116850</v>
      </c>
      <c r="O14" s="310"/>
      <c r="P14" s="36">
        <f t="shared" si="5"/>
        <v>0</v>
      </c>
      <c r="Q14" s="36">
        <f t="shared" si="6"/>
        <v>-10.527303146667077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2009'!N46</f>
        <v>286369.49900000001</v>
      </c>
      <c r="D15" s="323">
        <f>'معدل 2010'!N46</f>
        <v>1089620</v>
      </c>
      <c r="E15" s="324"/>
      <c r="F15" s="323">
        <f>'نفقات فعلية 2010'!N46</f>
        <v>216278.149</v>
      </c>
      <c r="G15" s="324"/>
      <c r="H15" s="333">
        <f>'مصدق 2011'!N46</f>
        <v>1050000</v>
      </c>
      <c r="I15" s="334"/>
      <c r="J15" s="333">
        <f>'منقح 2011'!N46</f>
        <v>1065000</v>
      </c>
      <c r="K15" s="334"/>
      <c r="L15" s="325">
        <f>'مقترح 2012'!N46</f>
        <v>1050000</v>
      </c>
      <c r="M15" s="326"/>
      <c r="N15" s="325">
        <f>متفق2012!N46</f>
        <v>735000</v>
      </c>
      <c r="O15" s="326"/>
      <c r="P15" s="36">
        <f t="shared" si="5"/>
        <v>-30.000000000000004</v>
      </c>
      <c r="Q15" s="36">
        <f t="shared" si="6"/>
        <v>-30.985915492957751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3407138.4479999999</v>
      </c>
      <c r="D16" s="416">
        <f>D6+D15</f>
        <v>5747794.7829999998</v>
      </c>
      <c r="E16" s="417"/>
      <c r="F16" s="416">
        <f t="shared" ref="F16" si="7">F6+F15</f>
        <v>4167602.4910000004</v>
      </c>
      <c r="G16" s="417"/>
      <c r="H16" s="416">
        <f t="shared" ref="H16" si="8">H6+H15</f>
        <v>5722442.8389999997</v>
      </c>
      <c r="I16" s="417"/>
      <c r="J16" s="416">
        <f t="shared" ref="J16" si="9">J6+J15</f>
        <v>5759827.727</v>
      </c>
      <c r="K16" s="417"/>
      <c r="L16" s="418">
        <f t="shared" ref="L16" si="10">L6+L15</f>
        <v>7959785.7329999991</v>
      </c>
      <c r="M16" s="419"/>
      <c r="N16" s="418">
        <f t="shared" ref="N16" si="11">N6+N15</f>
        <v>5676930.1889999993</v>
      </c>
      <c r="O16" s="419"/>
      <c r="P16" s="36">
        <f t="shared" si="5"/>
        <v>-0.79533603533475938</v>
      </c>
      <c r="Q16" s="36">
        <f t="shared" si="6"/>
        <v>-1.439236413467837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2009'!C46</f>
        <v>3518.5819999999999</v>
      </c>
      <c r="E21" s="318"/>
      <c r="F21" s="309">
        <f>ايرادفعلي2010!C46</f>
        <v>3074.1260000000002</v>
      </c>
      <c r="G21" s="310"/>
      <c r="H21" s="309">
        <f>مخطط2011!C46</f>
        <v>5510.5</v>
      </c>
      <c r="I21" s="310"/>
      <c r="J21" s="315">
        <f>مخطط2012!C46</f>
        <v>3090.25</v>
      </c>
      <c r="K21" s="316"/>
      <c r="L21" s="37">
        <f>(J21/H21-1)*100</f>
        <v>-43.920696851465379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2009'!D46</f>
        <v>1897.5219999999999</v>
      </c>
      <c r="E22" s="318"/>
      <c r="F22" s="309">
        <f>ايرادفعلي2010!D46</f>
        <v>16.524000000000001</v>
      </c>
      <c r="G22" s="310"/>
      <c r="H22" s="309">
        <f>مخطط2011!D46</f>
        <v>0</v>
      </c>
      <c r="I22" s="310"/>
      <c r="J22" s="315">
        <f>مخطط2012!D46</f>
        <v>20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2009'!E46</f>
        <v>0</v>
      </c>
      <c r="E23" s="318"/>
      <c r="F23" s="309">
        <f>ايرادفعلي2010!E46</f>
        <v>0</v>
      </c>
      <c r="G23" s="310"/>
      <c r="H23" s="309">
        <f>مخطط2011!E46</f>
        <v>0</v>
      </c>
      <c r="I23" s="310"/>
      <c r="J23" s="315">
        <f>مخطط2012!E46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2009'!F46</f>
        <v>34816.517999999996</v>
      </c>
      <c r="E24" s="318"/>
      <c r="F24" s="309">
        <f>ايرادفعلي2010!F46</f>
        <v>42616.881000000001</v>
      </c>
      <c r="G24" s="310"/>
      <c r="H24" s="309">
        <f>مخطط2011!F46</f>
        <v>37277.5</v>
      </c>
      <c r="I24" s="310"/>
      <c r="J24" s="315">
        <f>مخطط2012!F46</f>
        <v>44668.5</v>
      </c>
      <c r="K24" s="316"/>
      <c r="L24" s="37">
        <f t="shared" si="12"/>
        <v>19.826973375360481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2009'!G46</f>
        <v>48.371000000000002</v>
      </c>
      <c r="E25" s="318"/>
      <c r="F25" s="309">
        <f>ايرادفعلي2010!G46</f>
        <v>107.477</v>
      </c>
      <c r="G25" s="310"/>
      <c r="H25" s="309">
        <f>مخطط2011!G46</f>
        <v>117</v>
      </c>
      <c r="I25" s="310"/>
      <c r="J25" s="315">
        <f>مخطط2012!G46</f>
        <v>131</v>
      </c>
      <c r="K25" s="316"/>
      <c r="L25" s="37">
        <f t="shared" si="12"/>
        <v>11.965811965811968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40280.992999999995</v>
      </c>
      <c r="E26" s="393"/>
      <c r="F26" s="392">
        <f>SUM(F21:G25)</f>
        <v>45815.008000000002</v>
      </c>
      <c r="G26" s="393"/>
      <c r="H26" s="392">
        <f>SUM(H21:I25)</f>
        <v>42905</v>
      </c>
      <c r="I26" s="393"/>
      <c r="J26" s="392">
        <f t="shared" ref="J26" si="13">SUM(J21:K25)</f>
        <v>47909.75</v>
      </c>
      <c r="K26" s="393"/>
      <c r="L26" s="37">
        <f t="shared" si="12"/>
        <v>11.664724391096604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4</v>
      </c>
      <c r="E29" s="182">
        <v>24</v>
      </c>
      <c r="F29" s="182">
        <v>1991</v>
      </c>
      <c r="G29" s="182">
        <v>2794</v>
      </c>
      <c r="H29" s="182">
        <v>6532</v>
      </c>
      <c r="I29" s="182">
        <v>14532</v>
      </c>
      <c r="J29" s="182">
        <v>21172</v>
      </c>
      <c r="K29" s="182">
        <v>39262</v>
      </c>
      <c r="L29" s="182">
        <v>32506</v>
      </c>
      <c r="M29" s="183">
        <v>43528</v>
      </c>
      <c r="N29" s="183">
        <v>7488</v>
      </c>
      <c r="O29" s="182">
        <v>13152</v>
      </c>
      <c r="P29" s="172">
        <f>SUM(D29:O29)</f>
        <v>182985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5</v>
      </c>
      <c r="E32" s="182">
        <v>24</v>
      </c>
      <c r="F32" s="182">
        <v>2756</v>
      </c>
      <c r="G32" s="182">
        <v>6501</v>
      </c>
      <c r="H32" s="182">
        <v>8673</v>
      </c>
      <c r="I32" s="182">
        <v>34356</v>
      </c>
      <c r="J32" s="182">
        <v>33066</v>
      </c>
      <c r="K32" s="182">
        <v>36476</v>
      </c>
      <c r="L32" s="182">
        <v>28574</v>
      </c>
      <c r="M32" s="183">
        <v>27069</v>
      </c>
      <c r="N32" s="183">
        <v>7058</v>
      </c>
      <c r="O32" s="182">
        <v>9608</v>
      </c>
      <c r="P32" s="172">
        <f>SUM(D32:O32)</f>
        <v>194166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رقم(1)2012'!C42</f>
        <v>5</v>
      </c>
      <c r="E35" s="192">
        <f>'جدول رقم(1)2012'!D42</f>
        <v>24</v>
      </c>
      <c r="F35" s="192">
        <f>'جدول رقم(1)2012'!E42</f>
        <v>2757</v>
      </c>
      <c r="G35" s="192">
        <f>'جدول رقم(1)2012'!F42</f>
        <v>6518</v>
      </c>
      <c r="H35" s="192">
        <f>'جدول رقم(1)2012'!G42</f>
        <v>8686</v>
      </c>
      <c r="I35" s="192">
        <f>'جدول رقم(1)2012'!H42</f>
        <v>34414</v>
      </c>
      <c r="J35" s="192">
        <f>'جدول رقم(1)2012'!I42</f>
        <v>33111</v>
      </c>
      <c r="K35" s="192">
        <f>'جدول رقم(1)2012'!J42</f>
        <v>44500</v>
      </c>
      <c r="L35" s="192">
        <f>'جدول رقم(1)2012'!K42</f>
        <v>35591</v>
      </c>
      <c r="M35" s="192">
        <f>'جدول رقم(1)2012'!L42</f>
        <v>30074</v>
      </c>
      <c r="N35" s="192">
        <f>'جدول رقم(1)2012'!M42</f>
        <v>7061</v>
      </c>
      <c r="O35" s="192">
        <f>'جدول رقم(1)2012'!N42</f>
        <v>9611</v>
      </c>
      <c r="P35" s="193">
        <f>SUM(D35:O35)</f>
        <v>212352</v>
      </c>
      <c r="Q35" s="32">
        <v>55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6.375" customWidth="1"/>
    <col min="16" max="16" width="7.625" customWidth="1"/>
    <col min="17" max="17" width="6.75" customWidth="1"/>
  </cols>
  <sheetData>
    <row r="1" spans="1:19" ht="20.25" x14ac:dyDescent="0.3">
      <c r="A1" s="348" t="s">
        <v>230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4332071.7709999997</v>
      </c>
      <c r="D6" s="416">
        <f>SUM(D7:E14)</f>
        <v>5278180.3290000008</v>
      </c>
      <c r="E6" s="417"/>
      <c r="F6" s="416">
        <f t="shared" ref="F6" si="0">SUM(F7:G14)</f>
        <v>4667836.0299999993</v>
      </c>
      <c r="G6" s="417"/>
      <c r="H6" s="416">
        <f t="shared" ref="H6" si="1">SUM(H7:I14)</f>
        <v>6639031.1380000003</v>
      </c>
      <c r="I6" s="417"/>
      <c r="J6" s="416">
        <f t="shared" ref="J6" si="2">SUM(J7:K14)</f>
        <v>6645729.932</v>
      </c>
      <c r="K6" s="417"/>
      <c r="L6" s="418">
        <f t="shared" ref="L6" si="3">SUM(L7:M14)</f>
        <v>17849008.129000001</v>
      </c>
      <c r="M6" s="419"/>
      <c r="N6" s="418">
        <f t="shared" ref="N6" si="4">SUM(N7:O14)</f>
        <v>6920707.8820000002</v>
      </c>
      <c r="O6" s="419"/>
      <c r="P6" s="36">
        <f>(N6/H6-1)*100</f>
        <v>4.2427387090830049</v>
      </c>
      <c r="Q6" s="36">
        <f>(N6/J6-1)*100</f>
        <v>4.1376636248179111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2009'!C47</f>
        <v>2174985.6009999998</v>
      </c>
      <c r="D7" s="321">
        <f>'معدل 2010'!C47</f>
        <v>2545834.23</v>
      </c>
      <c r="E7" s="322"/>
      <c r="F7" s="321">
        <f>'نفقات فعلية 2010'!C47</f>
        <v>2606782.7519999999</v>
      </c>
      <c r="G7" s="322"/>
      <c r="H7" s="319">
        <f>'مصدق 2011'!C47</f>
        <v>3876906.6260000002</v>
      </c>
      <c r="I7" s="320"/>
      <c r="J7" s="319">
        <f>'منقح 2011'!C47</f>
        <v>3876895.8569999998</v>
      </c>
      <c r="K7" s="320"/>
      <c r="L7" s="309">
        <f>'مقترح 2012'!C47</f>
        <v>4448679.7970000003</v>
      </c>
      <c r="M7" s="310"/>
      <c r="N7" s="309">
        <f>متفق2012!C47</f>
        <v>3477658.5</v>
      </c>
      <c r="O7" s="310"/>
      <c r="P7" s="36">
        <f t="shared" ref="P7:P16" si="5">(N7/H7-1)*100</f>
        <v>-10.298110439970143</v>
      </c>
      <c r="Q7" s="36">
        <f t="shared" ref="Q7:Q16" si="6">(N7/J7-1)*100</f>
        <v>-10.29786127164467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2009'!D47</f>
        <v>1533204.321</v>
      </c>
      <c r="D8" s="321">
        <f>'معدل 2010'!D47</f>
        <v>1969880.8729999999</v>
      </c>
      <c r="E8" s="322"/>
      <c r="F8" s="321">
        <f>'نفقات فعلية 2010'!D47</f>
        <v>1319851.4839999999</v>
      </c>
      <c r="G8" s="322"/>
      <c r="H8" s="319">
        <f>'مصدق 2011'!D47</f>
        <v>2198568.5120000001</v>
      </c>
      <c r="I8" s="320"/>
      <c r="J8" s="319">
        <f>'منقح 2011'!D47</f>
        <v>2198568.5120000001</v>
      </c>
      <c r="K8" s="320"/>
      <c r="L8" s="309">
        <f>'مقترح 2012'!D47</f>
        <v>5617468.4500000002</v>
      </c>
      <c r="M8" s="310"/>
      <c r="N8" s="309">
        <f>متفق2012!D47</f>
        <v>1918139</v>
      </c>
      <c r="O8" s="310"/>
      <c r="P8" s="36">
        <f t="shared" si="5"/>
        <v>-12.755095439118168</v>
      </c>
      <c r="Q8" s="36">
        <f t="shared" si="6"/>
        <v>-12.755095439118168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2009'!E47</f>
        <v>0</v>
      </c>
      <c r="D9" s="321">
        <f>'معدل 2010'!E47</f>
        <v>0</v>
      </c>
      <c r="E9" s="322"/>
      <c r="F9" s="321">
        <f>'نفقات فعلية 2010'!E47</f>
        <v>0</v>
      </c>
      <c r="G9" s="322"/>
      <c r="H9" s="319">
        <f>'مصدق 2011'!E47</f>
        <v>0</v>
      </c>
      <c r="I9" s="320"/>
      <c r="J9" s="319">
        <f>'منقح 2011'!E47</f>
        <v>0</v>
      </c>
      <c r="K9" s="320"/>
      <c r="L9" s="309">
        <f>'مقترح 2012'!E47</f>
        <v>0</v>
      </c>
      <c r="M9" s="310"/>
      <c r="N9" s="309">
        <f>متفق2012!E47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2009'!F47</f>
        <v>59044.951999999997</v>
      </c>
      <c r="D10" s="321">
        <f>'معدل 2010'!F47</f>
        <v>170852.372</v>
      </c>
      <c r="E10" s="322"/>
      <c r="F10" s="321">
        <f>'نفقات فعلية 2010'!F47</f>
        <v>128497.82799999999</v>
      </c>
      <c r="G10" s="322"/>
      <c r="H10" s="319">
        <f>'مصدق 2011'!F47</f>
        <v>0</v>
      </c>
      <c r="I10" s="320"/>
      <c r="J10" s="319">
        <f>'منقح 2011'!F47</f>
        <v>6709.5630000000001</v>
      </c>
      <c r="K10" s="320"/>
      <c r="L10" s="309">
        <f>'مقترح 2012'!F47</f>
        <v>184484</v>
      </c>
      <c r="M10" s="310"/>
      <c r="N10" s="309">
        <f>متفق2012!F47</f>
        <v>0</v>
      </c>
      <c r="O10" s="310"/>
      <c r="P10" s="36" t="e">
        <f t="shared" si="5"/>
        <v>#DIV/0!</v>
      </c>
      <c r="Q10" s="36">
        <f t="shared" si="6"/>
        <v>-100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2009'!G47</f>
        <v>0</v>
      </c>
      <c r="D11" s="321">
        <f>'معدل 2010'!G47</f>
        <v>0</v>
      </c>
      <c r="E11" s="322"/>
      <c r="F11" s="321">
        <f>'نفقات فعلية 2010'!G47</f>
        <v>0</v>
      </c>
      <c r="G11" s="322"/>
      <c r="H11" s="319">
        <f>'مصدق 2011'!G47</f>
        <v>0</v>
      </c>
      <c r="I11" s="320"/>
      <c r="J11" s="319">
        <f>'منقح 2011'!G47</f>
        <v>0</v>
      </c>
      <c r="K11" s="320"/>
      <c r="L11" s="309">
        <f>'مقترح 2012'!G47</f>
        <v>12.882</v>
      </c>
      <c r="M11" s="310"/>
      <c r="N11" s="309">
        <f>متفق2012!G47</f>
        <v>12.882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2009'!H47</f>
        <v>0</v>
      </c>
      <c r="D12" s="321">
        <f>'معدل 2010'!H47</f>
        <v>0</v>
      </c>
      <c r="E12" s="322"/>
      <c r="F12" s="321">
        <f>'نفقات فعلية 2010'!H47</f>
        <v>0</v>
      </c>
      <c r="G12" s="322"/>
      <c r="H12" s="319">
        <f>'مصدق 2011'!H47</f>
        <v>0</v>
      </c>
      <c r="I12" s="320"/>
      <c r="J12" s="319">
        <f>'منقح 2011'!H47</f>
        <v>0</v>
      </c>
      <c r="K12" s="320"/>
      <c r="L12" s="309">
        <f>'مقترح 2012'!H47</f>
        <v>0</v>
      </c>
      <c r="M12" s="310"/>
      <c r="N12" s="309">
        <f>متفق2012!H47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2009'!I47</f>
        <v>3559.5129999999999</v>
      </c>
      <c r="D13" s="321">
        <f>'معدل 2010'!I47</f>
        <v>7015.73</v>
      </c>
      <c r="E13" s="322"/>
      <c r="F13" s="321">
        <f>'نفقات فعلية 2010'!I47</f>
        <v>3371.4560000000001</v>
      </c>
      <c r="G13" s="322"/>
      <c r="H13" s="319">
        <f>'مصدق 2011'!I47</f>
        <v>10876.5</v>
      </c>
      <c r="I13" s="320"/>
      <c r="J13" s="319">
        <f>'منقح 2011'!I47</f>
        <v>10876.5</v>
      </c>
      <c r="K13" s="320"/>
      <c r="L13" s="309">
        <f>'مقترح 2012'!I47</f>
        <v>16464</v>
      </c>
      <c r="M13" s="310"/>
      <c r="N13" s="309">
        <f>متفق2012!I47</f>
        <v>10876.5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2009'!J47</f>
        <v>561277.38399999996</v>
      </c>
      <c r="D14" s="321">
        <f>'معدل 2010'!J47</f>
        <v>584597.12399999995</v>
      </c>
      <c r="E14" s="322"/>
      <c r="F14" s="321">
        <f>'نفقات فعلية 2010'!J47</f>
        <v>609332.51</v>
      </c>
      <c r="G14" s="322"/>
      <c r="H14" s="319">
        <f>'مصدق 2011'!J47</f>
        <v>552679.5</v>
      </c>
      <c r="I14" s="320"/>
      <c r="J14" s="319">
        <f>'منقح 2011'!J47</f>
        <v>552679.5</v>
      </c>
      <c r="K14" s="320"/>
      <c r="L14" s="309">
        <f>'مقترح 2012'!J47</f>
        <v>7581899</v>
      </c>
      <c r="M14" s="310"/>
      <c r="N14" s="309">
        <f>متفق2012!J47</f>
        <v>1514021</v>
      </c>
      <c r="O14" s="310"/>
      <c r="P14" s="36">
        <f t="shared" si="5"/>
        <v>173.94195008137626</v>
      </c>
      <c r="Q14" s="36">
        <f t="shared" si="6"/>
        <v>173.94195008137626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2009'!N47</f>
        <v>53191.093000000001</v>
      </c>
      <c r="D15" s="323">
        <f>'معدل 2010'!N47</f>
        <v>445500</v>
      </c>
      <c r="E15" s="324"/>
      <c r="F15" s="323">
        <f>'نفقات فعلية 2010'!N47</f>
        <v>144297.70000000001</v>
      </c>
      <c r="G15" s="324"/>
      <c r="H15" s="333">
        <f>'مصدق 2011'!N47</f>
        <v>200000</v>
      </c>
      <c r="I15" s="334"/>
      <c r="J15" s="333">
        <f>'منقح 2011'!N47</f>
        <v>262581.04100000003</v>
      </c>
      <c r="K15" s="334"/>
      <c r="L15" s="325">
        <f>'مقترح 2012'!N47</f>
        <v>200000</v>
      </c>
      <c r="M15" s="326"/>
      <c r="N15" s="325">
        <f>متفق2012!N47</f>
        <v>140000</v>
      </c>
      <c r="O15" s="326"/>
      <c r="P15" s="36">
        <f t="shared" si="5"/>
        <v>-30.000000000000004</v>
      </c>
      <c r="Q15" s="36">
        <f t="shared" si="6"/>
        <v>-46.683127057905146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4385262.8640000001</v>
      </c>
      <c r="D16" s="416">
        <f>D6+D15</f>
        <v>5723680.3290000008</v>
      </c>
      <c r="E16" s="417"/>
      <c r="F16" s="416">
        <f t="shared" ref="F16" si="7">F6+F15</f>
        <v>4812133.7299999995</v>
      </c>
      <c r="G16" s="417"/>
      <c r="H16" s="416">
        <f t="shared" ref="H16" si="8">H6+H15</f>
        <v>6839031.1380000003</v>
      </c>
      <c r="I16" s="417"/>
      <c r="J16" s="416">
        <f t="shared" ref="J16" si="9">J6+J15</f>
        <v>6908310.9730000002</v>
      </c>
      <c r="K16" s="417"/>
      <c r="L16" s="418">
        <f t="shared" ref="L16" si="10">L6+L15</f>
        <v>18049008.129000001</v>
      </c>
      <c r="M16" s="419"/>
      <c r="N16" s="418">
        <f t="shared" ref="N16" si="11">N6+N15</f>
        <v>7060707.8820000002</v>
      </c>
      <c r="O16" s="419"/>
      <c r="P16" s="36">
        <f t="shared" si="5"/>
        <v>3.2413471956325601</v>
      </c>
      <c r="Q16" s="36">
        <f t="shared" si="6"/>
        <v>2.2059937602059154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2009'!C47</f>
        <v>161.91300000000001</v>
      </c>
      <c r="E21" s="318"/>
      <c r="F21" s="309">
        <f>ايرادفعلي2010!C47</f>
        <v>249.571</v>
      </c>
      <c r="G21" s="310"/>
      <c r="H21" s="309">
        <f>مخطط2011!C47</f>
        <v>54148.5</v>
      </c>
      <c r="I21" s="310"/>
      <c r="J21" s="315">
        <f>مخطط2012!C47</f>
        <v>681</v>
      </c>
      <c r="K21" s="316"/>
      <c r="L21" s="37">
        <f>(J21/H21-1)*100</f>
        <v>-98.742347433446909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2009'!D47</f>
        <v>0</v>
      </c>
      <c r="E22" s="318"/>
      <c r="F22" s="309">
        <f>ايرادفعلي2010!D47</f>
        <v>0</v>
      </c>
      <c r="G22" s="310"/>
      <c r="H22" s="309">
        <f>مخطط2011!D47</f>
        <v>0</v>
      </c>
      <c r="I22" s="310"/>
      <c r="J22" s="315">
        <f>مخطط2012!D47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2009'!E47</f>
        <v>0</v>
      </c>
      <c r="E23" s="318"/>
      <c r="F23" s="309">
        <f>ايرادفعلي2010!E47</f>
        <v>0</v>
      </c>
      <c r="G23" s="310"/>
      <c r="H23" s="309">
        <f>مخطط2011!E47</f>
        <v>0</v>
      </c>
      <c r="I23" s="310"/>
      <c r="J23" s="315">
        <f>مخطط2012!E47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2009'!F47</f>
        <v>27573.881000000001</v>
      </c>
      <c r="E24" s="318"/>
      <c r="F24" s="309">
        <f>ايرادفعلي2010!F47</f>
        <v>25416.395</v>
      </c>
      <c r="G24" s="310"/>
      <c r="H24" s="309">
        <f>مخطط2011!F47</f>
        <v>35649</v>
      </c>
      <c r="I24" s="310"/>
      <c r="J24" s="315">
        <f>مخطط2012!F47</f>
        <v>17024.5</v>
      </c>
      <c r="K24" s="316"/>
      <c r="L24" s="37">
        <f t="shared" si="12"/>
        <v>-52.244102218856071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2009'!G47</f>
        <v>1372.375</v>
      </c>
      <c r="E25" s="318"/>
      <c r="F25" s="309">
        <f>ايرادفعلي2010!G47</f>
        <v>1677.2719999999999</v>
      </c>
      <c r="G25" s="310"/>
      <c r="H25" s="309">
        <f>مخطط2011!G47</f>
        <v>6500</v>
      </c>
      <c r="I25" s="310"/>
      <c r="J25" s="315">
        <f>مخطط2012!G47</f>
        <v>60</v>
      </c>
      <c r="K25" s="316"/>
      <c r="L25" s="37">
        <f t="shared" si="12"/>
        <v>-99.07692307692308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29108.169000000002</v>
      </c>
      <c r="E26" s="393"/>
      <c r="F26" s="392">
        <f>SUM(F21:G25)</f>
        <v>27343.238000000001</v>
      </c>
      <c r="G26" s="393"/>
      <c r="H26" s="392">
        <f>SUM(H21:I25)</f>
        <v>96297.5</v>
      </c>
      <c r="I26" s="393"/>
      <c r="J26" s="392">
        <f>SUM(J21:K25)</f>
        <v>17765.5</v>
      </c>
      <c r="K26" s="393"/>
      <c r="L26" s="37">
        <f t="shared" si="12"/>
        <v>-81.55144214543472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7</v>
      </c>
      <c r="E29" s="182">
        <v>76</v>
      </c>
      <c r="F29" s="182">
        <v>215</v>
      </c>
      <c r="G29" s="182">
        <v>2681</v>
      </c>
      <c r="H29" s="182">
        <v>8185</v>
      </c>
      <c r="I29" s="182">
        <v>9874</v>
      </c>
      <c r="J29" s="182">
        <v>23415</v>
      </c>
      <c r="K29" s="182">
        <v>53586</v>
      </c>
      <c r="L29" s="182">
        <v>162747</v>
      </c>
      <c r="M29" s="182">
        <v>16998</v>
      </c>
      <c r="N29" s="183">
        <v>12301</v>
      </c>
      <c r="O29" s="183">
        <v>10466</v>
      </c>
      <c r="P29" s="172">
        <f>SUM(D29:O29)</f>
        <v>300551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205</v>
      </c>
      <c r="E32" s="182">
        <v>285</v>
      </c>
      <c r="F32" s="182">
        <v>1154</v>
      </c>
      <c r="G32" s="182">
        <v>3211</v>
      </c>
      <c r="H32" s="182">
        <v>6032</v>
      </c>
      <c r="I32" s="182">
        <v>9691</v>
      </c>
      <c r="J32" s="182">
        <v>21989</v>
      </c>
      <c r="K32" s="182">
        <v>24164</v>
      </c>
      <c r="L32" s="182">
        <v>12321</v>
      </c>
      <c r="M32" s="182">
        <v>13914</v>
      </c>
      <c r="N32" s="183">
        <v>64549</v>
      </c>
      <c r="O32" s="183">
        <v>148960</v>
      </c>
      <c r="P32" s="172">
        <f>SUM(D32:O32)</f>
        <v>306475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رقم(1)2012'!C43</f>
        <v>90</v>
      </c>
      <c r="E35" s="192">
        <f>'جدول رقم(1)2012'!D43</f>
        <v>250</v>
      </c>
      <c r="F35" s="192">
        <f>'جدول رقم(1)2012'!E43</f>
        <v>1318</v>
      </c>
      <c r="G35" s="192">
        <f>'جدول رقم(1)2012'!F43</f>
        <v>2405</v>
      </c>
      <c r="H35" s="192">
        <f>'جدول رقم(1)2012'!G43</f>
        <v>4263</v>
      </c>
      <c r="I35" s="192">
        <f>'جدول رقم(1)2012'!H43</f>
        <v>4025</v>
      </c>
      <c r="J35" s="192">
        <f>'جدول رقم(1)2012'!I43</f>
        <v>8968</v>
      </c>
      <c r="K35" s="192">
        <f>'جدول رقم(1)2012'!J43</f>
        <v>12737</v>
      </c>
      <c r="L35" s="192">
        <f>'جدول رقم(1)2012'!K43</f>
        <v>26166</v>
      </c>
      <c r="M35" s="192">
        <f>'جدول رقم(1)2012'!L43</f>
        <v>11804</v>
      </c>
      <c r="N35" s="192">
        <f>'جدول رقم(1)2012'!M43</f>
        <v>125897</v>
      </c>
      <c r="O35" s="192">
        <f>'جدول رقم(1)2012'!N43</f>
        <v>108691</v>
      </c>
      <c r="P35" s="193">
        <f>SUM(D35:O35)</f>
        <v>306614</v>
      </c>
      <c r="Q35" s="32">
        <v>56</v>
      </c>
      <c r="R35" s="1"/>
      <c r="S35" s="25">
        <v>56</v>
      </c>
    </row>
    <row r="49" spans="10:10" x14ac:dyDescent="0.2">
      <c r="J49" s="258"/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276270.44400000002</v>
      </c>
      <c r="D6" s="416">
        <f>SUM(D7:E14)</f>
        <v>544600.98300000001</v>
      </c>
      <c r="E6" s="417"/>
      <c r="F6" s="416">
        <f t="shared" ref="F6" si="0">SUM(F7:G14)</f>
        <v>432620.07499999995</v>
      </c>
      <c r="G6" s="417"/>
      <c r="H6" s="416">
        <f t="shared" ref="H6" si="1">SUM(H7:I14)</f>
        <v>447532.14400000003</v>
      </c>
      <c r="I6" s="417"/>
      <c r="J6" s="416">
        <f t="shared" ref="J6" si="2">SUM(J7:K14)</f>
        <v>451534.59799999994</v>
      </c>
      <c r="K6" s="417"/>
      <c r="L6" s="418">
        <f t="shared" ref="L6" si="3">SUM(L7:M14)</f>
        <v>535776.04399999999</v>
      </c>
      <c r="M6" s="419"/>
      <c r="N6" s="418">
        <f t="shared" ref="N6" si="4">SUM(N7:O14)</f>
        <v>449750.15600000002</v>
      </c>
      <c r="O6" s="419"/>
      <c r="P6" s="36">
        <f>(N6/H6-1)*100</f>
        <v>0.49560953994849388</v>
      </c>
      <c r="Q6" s="36">
        <f>(N6/J6-1)*100</f>
        <v>-0.39519496576869706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2009'!C48</f>
        <v>201763.068</v>
      </c>
      <c r="D7" s="321">
        <f>'معدل 2010'!C48</f>
        <v>266008.58899999998</v>
      </c>
      <c r="E7" s="322"/>
      <c r="F7" s="321">
        <f>'نفقات فعلية 2010'!C48</f>
        <v>241202.315</v>
      </c>
      <c r="G7" s="322"/>
      <c r="H7" s="319">
        <f>'مصدق 2011'!C48</f>
        <v>261152.21400000001</v>
      </c>
      <c r="I7" s="320"/>
      <c r="J7" s="319">
        <f>'منقح 2011'!C48</f>
        <v>265312.90999999997</v>
      </c>
      <c r="K7" s="320"/>
      <c r="L7" s="309">
        <f>'مقترح 2012'!C48</f>
        <v>294731.53899999999</v>
      </c>
      <c r="M7" s="310"/>
      <c r="N7" s="309">
        <f>متفق2012!C48</f>
        <v>277894.10600000003</v>
      </c>
      <c r="O7" s="310"/>
      <c r="P7" s="36">
        <f t="shared" ref="P7:P16" si="5">(N7/H7-1)*100</f>
        <v>6.4107792706670441</v>
      </c>
      <c r="Q7" s="36">
        <f t="shared" ref="Q7:Q16" si="6">(N7/J7-1)*100</f>
        <v>4.7420217885364435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2009'!D48</f>
        <v>70752.760999999999</v>
      </c>
      <c r="D8" s="321">
        <f>'معدل 2010'!D48</f>
        <v>207119.83900000001</v>
      </c>
      <c r="E8" s="322"/>
      <c r="F8" s="321">
        <f>'نفقات فعلية 2010'!D48</f>
        <v>128744.101</v>
      </c>
      <c r="G8" s="322"/>
      <c r="H8" s="319">
        <f>'مصدق 2011'!D48</f>
        <v>170518.73</v>
      </c>
      <c r="I8" s="320"/>
      <c r="J8" s="319">
        <f>'منقح 2011'!D48</f>
        <v>170107.533</v>
      </c>
      <c r="K8" s="320"/>
      <c r="L8" s="309">
        <f>'مقترح 2012'!D48</f>
        <v>212983.05</v>
      </c>
      <c r="M8" s="310"/>
      <c r="N8" s="309">
        <f>متفق2012!D48</f>
        <v>155989</v>
      </c>
      <c r="O8" s="310"/>
      <c r="P8" s="36">
        <f t="shared" si="5"/>
        <v>-8.5208997275548644</v>
      </c>
      <c r="Q8" s="36">
        <f t="shared" si="6"/>
        <v>-8.2997694170310439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2009'!E48</f>
        <v>0</v>
      </c>
      <c r="D9" s="321">
        <f>'معدل 2010'!E48</f>
        <v>0</v>
      </c>
      <c r="E9" s="322"/>
      <c r="F9" s="321">
        <f>'نفقات فعلية 2010'!E48</f>
        <v>0</v>
      </c>
      <c r="G9" s="322"/>
      <c r="H9" s="319">
        <f>'مصدق 2011'!E48</f>
        <v>0</v>
      </c>
      <c r="I9" s="320"/>
      <c r="J9" s="319">
        <f>'منقح 2011'!E48</f>
        <v>0</v>
      </c>
      <c r="K9" s="320"/>
      <c r="L9" s="309">
        <f>'مقترح 2012'!E48</f>
        <v>0</v>
      </c>
      <c r="M9" s="310"/>
      <c r="N9" s="309">
        <f>متفق2012!E48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2009'!F48</f>
        <v>0</v>
      </c>
      <c r="D10" s="321">
        <f>'معدل 2010'!F48</f>
        <v>0</v>
      </c>
      <c r="E10" s="322"/>
      <c r="F10" s="321">
        <f>'نفقات فعلية 2010'!F48</f>
        <v>0</v>
      </c>
      <c r="G10" s="322"/>
      <c r="H10" s="319">
        <f>'مصدق 2011'!F48</f>
        <v>0</v>
      </c>
      <c r="I10" s="320"/>
      <c r="J10" s="319">
        <f>'منقح 2011'!F48</f>
        <v>0</v>
      </c>
      <c r="K10" s="320"/>
      <c r="L10" s="309">
        <f>'مقترح 2012'!F48</f>
        <v>0</v>
      </c>
      <c r="M10" s="310"/>
      <c r="N10" s="309">
        <f>متفق2012!F48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2009'!G48</f>
        <v>0</v>
      </c>
      <c r="D11" s="321">
        <f>'معدل 2010'!G48</f>
        <v>0</v>
      </c>
      <c r="E11" s="322"/>
      <c r="F11" s="321">
        <f>'نفقات فعلية 2010'!G48</f>
        <v>0</v>
      </c>
      <c r="G11" s="322"/>
      <c r="H11" s="319">
        <f>'مصدق 2011'!G48</f>
        <v>0</v>
      </c>
      <c r="I11" s="320"/>
      <c r="J11" s="319">
        <f>'منقح 2011'!G48</f>
        <v>5.85</v>
      </c>
      <c r="K11" s="320"/>
      <c r="L11" s="309">
        <f>'مقترح 2012'!G48</f>
        <v>5.85</v>
      </c>
      <c r="M11" s="310"/>
      <c r="N11" s="309">
        <f>متفق2012!G48</f>
        <v>5.85</v>
      </c>
      <c r="O11" s="310"/>
      <c r="P11" s="36" t="e">
        <f t="shared" si="5"/>
        <v>#DIV/0!</v>
      </c>
      <c r="Q11" s="36">
        <f t="shared" si="6"/>
        <v>0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2009'!H48</f>
        <v>0</v>
      </c>
      <c r="D12" s="321">
        <f>'معدل 2010'!H48</f>
        <v>0</v>
      </c>
      <c r="E12" s="322"/>
      <c r="F12" s="321">
        <f>'نفقات فعلية 2010'!H48</f>
        <v>0</v>
      </c>
      <c r="G12" s="322"/>
      <c r="H12" s="319">
        <f>'مصدق 2011'!H48</f>
        <v>0</v>
      </c>
      <c r="I12" s="320"/>
      <c r="J12" s="319">
        <f>'منقح 2011'!H48</f>
        <v>0</v>
      </c>
      <c r="K12" s="320"/>
      <c r="L12" s="309">
        <f>'مقترح 2012'!H48</f>
        <v>0</v>
      </c>
      <c r="M12" s="310"/>
      <c r="N12" s="309">
        <f>متفق2012!H48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2009'!I48</f>
        <v>354.98500000000001</v>
      </c>
      <c r="D13" s="321">
        <f>'معدل 2010'!I48</f>
        <v>542.11199999999997</v>
      </c>
      <c r="E13" s="322"/>
      <c r="F13" s="321">
        <f>'نفقات فعلية 2010'!I48</f>
        <v>432.92</v>
      </c>
      <c r="G13" s="322"/>
      <c r="H13" s="319">
        <f>'مصدق 2011'!I48</f>
        <v>834.2</v>
      </c>
      <c r="I13" s="320"/>
      <c r="J13" s="319">
        <f>'منقح 2011'!I48</f>
        <v>836.30499999999995</v>
      </c>
      <c r="K13" s="320"/>
      <c r="L13" s="309">
        <f>'مقترح 2012'!I48</f>
        <v>1291.605</v>
      </c>
      <c r="M13" s="310"/>
      <c r="N13" s="309">
        <f>متفق2012!I48</f>
        <v>834.2</v>
      </c>
      <c r="O13" s="310"/>
      <c r="P13" s="36">
        <f t="shared" si="5"/>
        <v>0</v>
      </c>
      <c r="Q13" s="36">
        <f t="shared" si="6"/>
        <v>-0.25170242913767904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2009'!J48</f>
        <v>3399.63</v>
      </c>
      <c r="D14" s="321">
        <f>'معدل 2010'!J48</f>
        <v>70930.442999999999</v>
      </c>
      <c r="E14" s="322"/>
      <c r="F14" s="321">
        <f>'نفقات فعلية 2010'!J48</f>
        <v>62240.739000000001</v>
      </c>
      <c r="G14" s="322"/>
      <c r="H14" s="319">
        <f>'مصدق 2011'!J48</f>
        <v>15027</v>
      </c>
      <c r="I14" s="320"/>
      <c r="J14" s="319">
        <f>'منقح 2011'!J48</f>
        <v>15272</v>
      </c>
      <c r="K14" s="320"/>
      <c r="L14" s="309">
        <f>'مقترح 2012'!J48</f>
        <v>26764</v>
      </c>
      <c r="M14" s="310"/>
      <c r="N14" s="309">
        <f>متفق2012!J48</f>
        <v>15027</v>
      </c>
      <c r="O14" s="310"/>
      <c r="P14" s="36">
        <f t="shared" si="5"/>
        <v>0</v>
      </c>
      <c r="Q14" s="36">
        <f t="shared" si="6"/>
        <v>-1.6042430591932999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2009'!N48</f>
        <v>3017.422</v>
      </c>
      <c r="D15" s="323">
        <f>'معدل 2010'!N48</f>
        <v>15978.259</v>
      </c>
      <c r="E15" s="324"/>
      <c r="F15" s="323">
        <f>'نفقات فعلية 2010'!N48</f>
        <v>3105.922</v>
      </c>
      <c r="G15" s="324"/>
      <c r="H15" s="333">
        <f>'مصدق 2011'!N48</f>
        <v>13500</v>
      </c>
      <c r="I15" s="334"/>
      <c r="J15" s="333">
        <f>'منقح 2011'!N48</f>
        <v>13500</v>
      </c>
      <c r="K15" s="334"/>
      <c r="L15" s="325">
        <f>'مقترح 2012'!N48</f>
        <v>13000</v>
      </c>
      <c r="M15" s="326"/>
      <c r="N15" s="325">
        <f>متفق2012!N48</f>
        <v>9100</v>
      </c>
      <c r="O15" s="326"/>
      <c r="P15" s="36">
        <f t="shared" si="5"/>
        <v>-32.592592592592595</v>
      </c>
      <c r="Q15" s="36">
        <f t="shared" si="6"/>
        <v>-32.592592592592595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279287.86600000004</v>
      </c>
      <c r="D16" s="416">
        <f>D6+D15</f>
        <v>560579.24199999997</v>
      </c>
      <c r="E16" s="417"/>
      <c r="F16" s="416">
        <f t="shared" ref="F16" si="7">F6+F15</f>
        <v>435725.99699999997</v>
      </c>
      <c r="G16" s="417"/>
      <c r="H16" s="416">
        <f t="shared" ref="H16" si="8">H6+H15</f>
        <v>461032.14400000003</v>
      </c>
      <c r="I16" s="417"/>
      <c r="J16" s="416">
        <f t="shared" ref="J16" si="9">J6+J15</f>
        <v>465034.59799999994</v>
      </c>
      <c r="K16" s="417"/>
      <c r="L16" s="418">
        <f t="shared" ref="L16" si="10">L6+L15</f>
        <v>548776.04399999999</v>
      </c>
      <c r="M16" s="419"/>
      <c r="N16" s="418">
        <f t="shared" ref="N16" si="11">N6+N15</f>
        <v>458850.15600000002</v>
      </c>
      <c r="O16" s="419"/>
      <c r="P16" s="36">
        <f t="shared" si="5"/>
        <v>-0.47328326850892832</v>
      </c>
      <c r="Q16" s="36">
        <f t="shared" si="6"/>
        <v>-1.3298885774515878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2009'!C48</f>
        <v>122.73</v>
      </c>
      <c r="E21" s="318"/>
      <c r="F21" s="309">
        <f>ايرادفعلي2010!C48</f>
        <v>127.172</v>
      </c>
      <c r="G21" s="310"/>
      <c r="H21" s="309">
        <f>مخطط2011!C48</f>
        <v>345</v>
      </c>
      <c r="I21" s="310"/>
      <c r="J21" s="315">
        <f>مخطط2012!C48</f>
        <v>271</v>
      </c>
      <c r="K21" s="316"/>
      <c r="L21" s="37">
        <f>(J21/H21-1)*100</f>
        <v>-21.449275362318843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2009'!D48</f>
        <v>0</v>
      </c>
      <c r="E22" s="318"/>
      <c r="F22" s="309">
        <f>ايرادفعلي2010!D48</f>
        <v>0</v>
      </c>
      <c r="G22" s="310"/>
      <c r="H22" s="309">
        <f>مخطط2011!D48</f>
        <v>0</v>
      </c>
      <c r="I22" s="310"/>
      <c r="J22" s="315">
        <f>مخطط2012!D48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2009'!E48</f>
        <v>0</v>
      </c>
      <c r="E23" s="318"/>
      <c r="F23" s="309">
        <f>ايرادفعلي2010!E48</f>
        <v>0</v>
      </c>
      <c r="G23" s="310"/>
      <c r="H23" s="309">
        <f>مخطط2011!E48</f>
        <v>0</v>
      </c>
      <c r="I23" s="310"/>
      <c r="J23" s="315">
        <f>مخطط2012!E48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2009'!F48</f>
        <v>1725.479</v>
      </c>
      <c r="E24" s="318"/>
      <c r="F24" s="309">
        <f>ايرادفعلي2010!F48</f>
        <v>2477.8449999999998</v>
      </c>
      <c r="G24" s="310"/>
      <c r="H24" s="309">
        <f>مخطط2011!F48</f>
        <v>296370.71500000003</v>
      </c>
      <c r="I24" s="310"/>
      <c r="J24" s="315">
        <f>مخطط2012!F48</f>
        <v>275781.15000000002</v>
      </c>
      <c r="K24" s="316"/>
      <c r="L24" s="37">
        <f t="shared" si="12"/>
        <v>-6.9472332986746039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2009'!G48</f>
        <v>0</v>
      </c>
      <c r="E25" s="318"/>
      <c r="F25" s="309">
        <f>ايرادفعلي2010!G48</f>
        <v>0</v>
      </c>
      <c r="G25" s="310"/>
      <c r="H25" s="309">
        <f>مخطط2011!G48</f>
        <v>0</v>
      </c>
      <c r="I25" s="310"/>
      <c r="J25" s="315">
        <f>مخطط2012!G48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1848.2090000000001</v>
      </c>
      <c r="E26" s="393"/>
      <c r="F26" s="392">
        <f>SUM(F21:G25)</f>
        <v>2605.0169999999998</v>
      </c>
      <c r="G26" s="393"/>
      <c r="H26" s="392">
        <f>SUM(H21:I25)</f>
        <v>296715.71500000003</v>
      </c>
      <c r="I26" s="393"/>
      <c r="J26" s="392">
        <f>SUM(J21:K25)</f>
        <v>276052.15000000002</v>
      </c>
      <c r="K26" s="393"/>
      <c r="L26" s="37">
        <f t="shared" si="12"/>
        <v>-6.9640952451743292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32</v>
      </c>
      <c r="E29" s="182">
        <v>19</v>
      </c>
      <c r="F29" s="182">
        <v>19</v>
      </c>
      <c r="G29" s="182">
        <v>136</v>
      </c>
      <c r="H29" s="182">
        <v>330</v>
      </c>
      <c r="I29" s="182">
        <v>840</v>
      </c>
      <c r="J29" s="182">
        <v>1102</v>
      </c>
      <c r="K29" s="182">
        <v>1730</v>
      </c>
      <c r="L29" s="182">
        <v>4242</v>
      </c>
      <c r="M29" s="183">
        <v>4182</v>
      </c>
      <c r="N29" s="183">
        <v>10085</v>
      </c>
      <c r="O29" s="182">
        <v>3096</v>
      </c>
      <c r="P29" s="172">
        <f>SUM(D29:O29)</f>
        <v>25813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21</v>
      </c>
      <c r="E32" s="182">
        <v>30</v>
      </c>
      <c r="F32" s="182">
        <v>22</v>
      </c>
      <c r="G32" s="182">
        <v>173</v>
      </c>
      <c r="H32" s="182">
        <v>353</v>
      </c>
      <c r="I32" s="182">
        <v>907</v>
      </c>
      <c r="J32" s="182">
        <v>1420</v>
      </c>
      <c r="K32" s="182">
        <v>1887</v>
      </c>
      <c r="L32" s="182">
        <v>4358</v>
      </c>
      <c r="M32" s="183">
        <v>4091</v>
      </c>
      <c r="N32" s="183">
        <v>10034</v>
      </c>
      <c r="O32" s="182">
        <v>2840</v>
      </c>
      <c r="P32" s="172">
        <f>SUM(D32:O32)</f>
        <v>26136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رقم(1)2012'!C44</f>
        <v>21</v>
      </c>
      <c r="E35" s="192">
        <f>'جدول رقم(1)2012'!D44</f>
        <v>35</v>
      </c>
      <c r="F35" s="192">
        <f>'جدول رقم(1)2012'!E44</f>
        <v>27</v>
      </c>
      <c r="G35" s="192">
        <f>'جدول رقم(1)2012'!F44</f>
        <v>180</v>
      </c>
      <c r="H35" s="192">
        <f>'جدول رقم(1)2012'!G44</f>
        <v>371</v>
      </c>
      <c r="I35" s="192">
        <f>'جدول رقم(1)2012'!H44</f>
        <v>908</v>
      </c>
      <c r="J35" s="192">
        <f>'جدول رقم(1)2012'!I44</f>
        <v>1448</v>
      </c>
      <c r="K35" s="192">
        <f>'جدول رقم(1)2012'!J44</f>
        <v>1895</v>
      </c>
      <c r="L35" s="192">
        <f>'جدول رقم(1)2012'!K44</f>
        <v>5280</v>
      </c>
      <c r="M35" s="192">
        <f>'جدول رقم(1)2012'!L44</f>
        <v>4994</v>
      </c>
      <c r="N35" s="192">
        <f>'جدول رقم(1)2012'!M44</f>
        <v>10256</v>
      </c>
      <c r="O35" s="192">
        <f>'جدول رقم(1)2012'!N44</f>
        <v>3027</v>
      </c>
      <c r="P35" s="193">
        <f>SUM(D35:O35)</f>
        <v>28442</v>
      </c>
      <c r="Q35" s="32">
        <v>57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35" activeCellId="8" sqref="A28:C29 A31:C32 A34:C35 D28:P28 P29 D31:P31 P32 D34:P34 P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194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76926.471000000005</v>
      </c>
      <c r="D6" s="323">
        <f>SUM(D7:E14)</f>
        <v>121615.056</v>
      </c>
      <c r="E6" s="324"/>
      <c r="F6" s="323">
        <f t="shared" ref="F6" si="0">SUM(F7:G14)</f>
        <v>62117.025999999998</v>
      </c>
      <c r="G6" s="324"/>
      <c r="H6" s="323">
        <f t="shared" ref="H6" si="1">SUM(H7:I14)</f>
        <v>119906.83499999999</v>
      </c>
      <c r="I6" s="324"/>
      <c r="J6" s="323">
        <f t="shared" ref="J6" si="2">SUM(J7:K14)</f>
        <v>119906.83499999999</v>
      </c>
      <c r="K6" s="324"/>
      <c r="L6" s="303">
        <f t="shared" ref="L6" si="3">SUM(L7:M14)</f>
        <v>526741.179</v>
      </c>
      <c r="M6" s="304"/>
      <c r="N6" s="303">
        <f t="shared" ref="N6" si="4">SUM(N7:O14)</f>
        <v>121185.85</v>
      </c>
      <c r="O6" s="304"/>
      <c r="P6" s="281">
        <f>(N6/H6-1)*100</f>
        <v>1.0666739723386165</v>
      </c>
      <c r="Q6" s="281">
        <f>(N6/J6-1)*100</f>
        <v>1.0666739723386165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2009'!C9</f>
        <v>14166.401</v>
      </c>
      <c r="D7" s="321">
        <f>'معدل 2010'!C9</f>
        <v>16212.745999999999</v>
      </c>
      <c r="E7" s="322"/>
      <c r="F7" s="321">
        <f>'نفقات فعلية 2010'!C9</f>
        <v>14097.195</v>
      </c>
      <c r="G7" s="322"/>
      <c r="H7" s="319">
        <f>'مصدق 2011'!C9</f>
        <v>16087.6</v>
      </c>
      <c r="I7" s="320"/>
      <c r="J7" s="319">
        <f>'منقح 2011'!C9</f>
        <v>16087.6</v>
      </c>
      <c r="K7" s="320"/>
      <c r="L7" s="309">
        <f>'مقترح 2012'!C9</f>
        <v>22339.929</v>
      </c>
      <c r="M7" s="310"/>
      <c r="N7" s="311">
        <f>متفق2012!C9</f>
        <v>17294.849999999999</v>
      </c>
      <c r="O7" s="312"/>
      <c r="P7" s="281">
        <f t="shared" ref="P7:P16" si="5">(N7/H7-1)*100</f>
        <v>7.5042268579526894</v>
      </c>
      <c r="Q7" s="281">
        <f t="shared" ref="Q7:Q16" si="6">(N7/J7-1)*100</f>
        <v>7.5042268579526894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2009'!D9</f>
        <v>3084.5120000000002</v>
      </c>
      <c r="D8" s="321">
        <f>'معدل 2010'!D9</f>
        <v>2959.9850000000001</v>
      </c>
      <c r="E8" s="322"/>
      <c r="F8" s="321">
        <f>'نفقات فعلية 2010'!D9</f>
        <v>2968.2530000000002</v>
      </c>
      <c r="G8" s="322"/>
      <c r="H8" s="319">
        <f>'مصدق 2011'!D9</f>
        <v>2850.7350000000001</v>
      </c>
      <c r="I8" s="320"/>
      <c r="J8" s="319">
        <f>'منقح 2011'!D9</f>
        <v>2820.7350000000001</v>
      </c>
      <c r="K8" s="320"/>
      <c r="L8" s="309">
        <f>'مقترح 2012'!D9</f>
        <v>3806.25</v>
      </c>
      <c r="M8" s="310"/>
      <c r="N8" s="309">
        <f>متفق2012!D9</f>
        <v>2807</v>
      </c>
      <c r="O8" s="310"/>
      <c r="P8" s="281">
        <f t="shared" si="5"/>
        <v>-1.5341657502363493</v>
      </c>
      <c r="Q8" s="281">
        <f t="shared" si="6"/>
        <v>-0.48692982502788196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2009'!E9</f>
        <v>0</v>
      </c>
      <c r="D9" s="321">
        <f>'معدل 2010'!E9</f>
        <v>0</v>
      </c>
      <c r="E9" s="322"/>
      <c r="F9" s="321">
        <f>'نفقات فعلية 2010'!E9</f>
        <v>0</v>
      </c>
      <c r="G9" s="322"/>
      <c r="H9" s="319">
        <f>'مصدق 2011'!E9</f>
        <v>0</v>
      </c>
      <c r="I9" s="320"/>
      <c r="J9" s="319">
        <f>'منقح 2011'!E9</f>
        <v>0</v>
      </c>
      <c r="K9" s="320"/>
      <c r="L9" s="309">
        <f>'مقترح 2012'!E9</f>
        <v>0</v>
      </c>
      <c r="M9" s="310"/>
      <c r="N9" s="309">
        <f>متفق2012!E9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2009'!F9</f>
        <v>0</v>
      </c>
      <c r="D10" s="321">
        <f>'معدل 2010'!F9</f>
        <v>0</v>
      </c>
      <c r="E10" s="322"/>
      <c r="F10" s="321">
        <f>'نفقات فعلية 2010'!F9</f>
        <v>0</v>
      </c>
      <c r="G10" s="322"/>
      <c r="H10" s="319">
        <f>'مصدق 2011'!F9</f>
        <v>0</v>
      </c>
      <c r="I10" s="320"/>
      <c r="J10" s="319">
        <f>'منقح 2011'!F9</f>
        <v>0</v>
      </c>
      <c r="K10" s="320"/>
      <c r="L10" s="309">
        <f>'مقترح 2012'!F9</f>
        <v>0</v>
      </c>
      <c r="M10" s="310"/>
      <c r="N10" s="309">
        <f>متفق2012!F9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2009'!G9</f>
        <v>0</v>
      </c>
      <c r="D11" s="321">
        <f>'معدل 2010'!G9</f>
        <v>0</v>
      </c>
      <c r="E11" s="322"/>
      <c r="F11" s="321">
        <f>'نفقات فعلية 2010'!G9</f>
        <v>0</v>
      </c>
      <c r="G11" s="322"/>
      <c r="H11" s="319">
        <f>'مصدق 2011'!G9</f>
        <v>0</v>
      </c>
      <c r="I11" s="320"/>
      <c r="J11" s="319">
        <f>'منقح 2011'!G9</f>
        <v>0</v>
      </c>
      <c r="K11" s="320"/>
      <c r="L11" s="309">
        <f>'مقترح 2012'!G9</f>
        <v>0</v>
      </c>
      <c r="M11" s="310"/>
      <c r="N11" s="309">
        <f>متفق2012!G9</f>
        <v>0</v>
      </c>
      <c r="O11" s="310"/>
      <c r="P11" s="281" t="e">
        <f t="shared" si="5"/>
        <v>#DIV/0!</v>
      </c>
      <c r="Q11" s="281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2009'!H9</f>
        <v>0</v>
      </c>
      <c r="D12" s="321">
        <f>'معدل 2010'!H9</f>
        <v>0</v>
      </c>
      <c r="E12" s="322"/>
      <c r="F12" s="321">
        <f>'نفقات فعلية 2010'!H9</f>
        <v>0</v>
      </c>
      <c r="G12" s="322"/>
      <c r="H12" s="319">
        <f>'مصدق 2011'!H9</f>
        <v>0</v>
      </c>
      <c r="I12" s="320"/>
      <c r="J12" s="319">
        <f>'منقح 2011'!H9</f>
        <v>0</v>
      </c>
      <c r="K12" s="320"/>
      <c r="L12" s="309">
        <f>'مقترح 2012'!H9</f>
        <v>0</v>
      </c>
      <c r="M12" s="310"/>
      <c r="N12" s="309">
        <f>متفق2012!H9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2009'!I9</f>
        <v>58299.358</v>
      </c>
      <c r="D13" s="321">
        <f>'معدل 2010'!I9</f>
        <v>100970</v>
      </c>
      <c r="E13" s="322"/>
      <c r="F13" s="321">
        <f>'نفقات فعلية 2010'!I9</f>
        <v>43589.724999999999</v>
      </c>
      <c r="G13" s="322"/>
      <c r="H13" s="319">
        <f>'مصدق 2011'!I9</f>
        <v>100935</v>
      </c>
      <c r="I13" s="320"/>
      <c r="J13" s="319">
        <f>'منقح 2011'!I9</f>
        <v>100935</v>
      </c>
      <c r="K13" s="320"/>
      <c r="L13" s="309">
        <f>'مقترح 2012'!I9</f>
        <v>500200</v>
      </c>
      <c r="M13" s="310"/>
      <c r="N13" s="309">
        <f>متفق2012!I9</f>
        <v>100935</v>
      </c>
      <c r="O13" s="310"/>
      <c r="P13" s="281">
        <f t="shared" si="5"/>
        <v>0</v>
      </c>
      <c r="Q13" s="281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2009'!J9</f>
        <v>1376.2</v>
      </c>
      <c r="D14" s="321">
        <f>'معدل 2010'!J9</f>
        <v>1472.325</v>
      </c>
      <c r="E14" s="322"/>
      <c r="F14" s="321">
        <f>'نفقات فعلية 2010'!J9</f>
        <v>1461.8530000000001</v>
      </c>
      <c r="G14" s="322"/>
      <c r="H14" s="319">
        <f>'مصدق 2011'!J9</f>
        <v>33.5</v>
      </c>
      <c r="I14" s="320"/>
      <c r="J14" s="319">
        <f>'منقح 2011'!J9</f>
        <v>63.5</v>
      </c>
      <c r="K14" s="320"/>
      <c r="L14" s="309">
        <f>'مقترح 2012'!J9</f>
        <v>395</v>
      </c>
      <c r="M14" s="310"/>
      <c r="N14" s="309">
        <f>متفق2012!J9</f>
        <v>149</v>
      </c>
      <c r="O14" s="310"/>
      <c r="P14" s="281">
        <f t="shared" si="5"/>
        <v>344.77611940298505</v>
      </c>
      <c r="Q14" s="281">
        <f t="shared" si="6"/>
        <v>134.64566929133858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2009'!N9</f>
        <v>0</v>
      </c>
      <c r="D15" s="323">
        <f>'معدل 2010'!N9</f>
        <v>0</v>
      </c>
      <c r="E15" s="324"/>
      <c r="F15" s="323">
        <f>'نفقات فعلية 2010'!N9</f>
        <v>0</v>
      </c>
      <c r="G15" s="324"/>
      <c r="H15" s="333">
        <f>'مصدق 2011'!N9</f>
        <v>0</v>
      </c>
      <c r="I15" s="334"/>
      <c r="J15" s="333">
        <f>'منقح 2011'!N9</f>
        <v>0</v>
      </c>
      <c r="K15" s="334"/>
      <c r="L15" s="325">
        <f>'مقترح 2012'!N9</f>
        <v>0</v>
      </c>
      <c r="M15" s="326"/>
      <c r="N15" s="325">
        <f>متفق2012!N9</f>
        <v>0</v>
      </c>
      <c r="O15" s="326"/>
      <c r="P15" s="281" t="e">
        <f t="shared" si="5"/>
        <v>#DIV/0!</v>
      </c>
      <c r="Q15" s="281" t="e">
        <f t="shared" si="6"/>
        <v>#DIV/0!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76926.471000000005</v>
      </c>
      <c r="D16" s="323">
        <f>D6+D15</f>
        <v>121615.056</v>
      </c>
      <c r="E16" s="324"/>
      <c r="F16" s="323">
        <f t="shared" ref="F16" si="7">F6+F15</f>
        <v>62117.025999999998</v>
      </c>
      <c r="G16" s="324"/>
      <c r="H16" s="323">
        <f t="shared" ref="H16" si="8">H6+H15</f>
        <v>119906.83499999999</v>
      </c>
      <c r="I16" s="324"/>
      <c r="J16" s="323">
        <f t="shared" ref="J16" si="9">J6+J15</f>
        <v>119906.83499999999</v>
      </c>
      <c r="K16" s="324"/>
      <c r="L16" s="303">
        <f t="shared" ref="L16" si="10">L6+L15</f>
        <v>526741.179</v>
      </c>
      <c r="M16" s="304"/>
      <c r="N16" s="303">
        <f t="shared" ref="N16" si="11">N6+N15</f>
        <v>121185.85</v>
      </c>
      <c r="O16" s="304"/>
      <c r="P16" s="281">
        <f t="shared" si="5"/>
        <v>1.0666739723386165</v>
      </c>
      <c r="Q16" s="281">
        <f t="shared" si="6"/>
        <v>1.0666739723386165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2009'!C9</f>
        <v>170.54400000000001</v>
      </c>
      <c r="E21" s="318"/>
      <c r="F21" s="309">
        <f>ايرادفعلي2010!C9</f>
        <v>160.065</v>
      </c>
      <c r="G21" s="310"/>
      <c r="H21" s="309">
        <f>مخطط2011!C9</f>
        <v>300</v>
      </c>
      <c r="I21" s="310"/>
      <c r="J21" s="315">
        <f>مخطط2012!C9</f>
        <v>195</v>
      </c>
      <c r="K21" s="316"/>
      <c r="L21" s="285">
        <f>(J21/H21-1)*100</f>
        <v>-35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2009'!D9</f>
        <v>0</v>
      </c>
      <c r="E22" s="318"/>
      <c r="F22" s="309">
        <f>ايرادفعلي2010!D9</f>
        <v>0</v>
      </c>
      <c r="G22" s="310"/>
      <c r="H22" s="309">
        <f>مخطط2011!D9</f>
        <v>0</v>
      </c>
      <c r="I22" s="310"/>
      <c r="J22" s="315">
        <f>مخطط2012!D9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2009'!E9</f>
        <v>0</v>
      </c>
      <c r="E23" s="318"/>
      <c r="F23" s="309">
        <f>ايرادفعلي2010!E9</f>
        <v>0</v>
      </c>
      <c r="G23" s="310"/>
      <c r="H23" s="309">
        <f>مخطط2011!E9</f>
        <v>0</v>
      </c>
      <c r="I23" s="310"/>
      <c r="J23" s="315">
        <f>مخطط2012!E9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2009'!F9</f>
        <v>569.02800000000002</v>
      </c>
      <c r="E24" s="318"/>
      <c r="F24" s="309">
        <f>ايرادفعلي2010!F9</f>
        <v>24.390999999999998</v>
      </c>
      <c r="G24" s="310"/>
      <c r="H24" s="309">
        <f>مخطط2011!F9</f>
        <v>70</v>
      </c>
      <c r="I24" s="310"/>
      <c r="J24" s="315">
        <f>مخطط2012!F9</f>
        <v>30</v>
      </c>
      <c r="K24" s="316"/>
      <c r="L24" s="285">
        <f t="shared" si="12"/>
        <v>-57.142857142857139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2009'!G9</f>
        <v>0</v>
      </c>
      <c r="E25" s="318"/>
      <c r="F25" s="309">
        <f>ايرادفعلي2010!G9</f>
        <v>0</v>
      </c>
      <c r="G25" s="310"/>
      <c r="H25" s="309">
        <f>مخطط2011!G9</f>
        <v>0</v>
      </c>
      <c r="I25" s="310"/>
      <c r="J25" s="315">
        <f>مخطط2012!G9</f>
        <v>0</v>
      </c>
      <c r="K25" s="316"/>
      <c r="L25" s="285" t="e">
        <f t="shared" si="12"/>
        <v>#DIV/0!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739.572</v>
      </c>
      <c r="E26" s="368"/>
      <c r="F26" s="367">
        <f t="shared" ref="F26" si="13">SUM(F21:G25)</f>
        <v>184.45599999999999</v>
      </c>
      <c r="G26" s="368"/>
      <c r="H26" s="367">
        <f t="shared" ref="H26" si="14">SUM(H21:I25)</f>
        <v>370</v>
      </c>
      <c r="I26" s="368"/>
      <c r="J26" s="367">
        <f t="shared" ref="J26" si="15">SUM(J21:K25)</f>
        <v>225</v>
      </c>
      <c r="K26" s="368"/>
      <c r="L26" s="285">
        <f t="shared" si="12"/>
        <v>-39.189189189189186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1</v>
      </c>
      <c r="E29" s="171">
        <v>8</v>
      </c>
      <c r="F29" s="171">
        <v>16</v>
      </c>
      <c r="G29" s="171">
        <v>33</v>
      </c>
      <c r="H29" s="171">
        <v>56</v>
      </c>
      <c r="I29" s="171">
        <v>110</v>
      </c>
      <c r="J29" s="171">
        <v>136</v>
      </c>
      <c r="K29" s="171">
        <v>205</v>
      </c>
      <c r="L29" s="171">
        <v>279</v>
      </c>
      <c r="M29" s="174">
        <v>80</v>
      </c>
      <c r="N29" s="174">
        <v>36</v>
      </c>
      <c r="O29" s="171">
        <v>40</v>
      </c>
      <c r="P29" s="290">
        <f>SUM(D29:O29)</f>
        <v>1000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0</v>
      </c>
      <c r="E32" s="175">
        <v>9</v>
      </c>
      <c r="F32" s="175">
        <v>13</v>
      </c>
      <c r="G32" s="175">
        <v>66</v>
      </c>
      <c r="H32" s="175">
        <v>77</v>
      </c>
      <c r="I32" s="175">
        <v>121</v>
      </c>
      <c r="J32" s="175">
        <v>163</v>
      </c>
      <c r="K32" s="175">
        <v>408</v>
      </c>
      <c r="L32" s="175">
        <v>425</v>
      </c>
      <c r="M32" s="176">
        <v>146</v>
      </c>
      <c r="N32" s="176">
        <v>133</v>
      </c>
      <c r="O32" s="175">
        <v>139</v>
      </c>
      <c r="P32" s="290">
        <f>SUM(D32:O32)</f>
        <v>1700</v>
      </c>
      <c r="Q32" s="32"/>
      <c r="R32" s="24"/>
      <c r="S32" s="1"/>
    </row>
    <row r="33" spans="1:19" ht="15.75" x14ac:dyDescent="0.25">
      <c r="A33" s="366"/>
      <c r="B33" s="366"/>
      <c r="C33" s="366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رقم(1)2012'!C8</f>
        <v>0</v>
      </c>
      <c r="E35" s="192">
        <f>'جدول رقم(1)2012'!D8</f>
        <v>9</v>
      </c>
      <c r="F35" s="192">
        <f>'جدول رقم(1)2012'!E8</f>
        <v>10</v>
      </c>
      <c r="G35" s="192">
        <f>'جدول رقم(1)2012'!F8</f>
        <v>51</v>
      </c>
      <c r="H35" s="192">
        <f>'جدول رقم(1)2012'!G8</f>
        <v>56</v>
      </c>
      <c r="I35" s="192">
        <f>'جدول رقم(1)2012'!H8</f>
        <v>75</v>
      </c>
      <c r="J35" s="192">
        <f>'جدول رقم(1)2012'!I8</f>
        <v>136</v>
      </c>
      <c r="K35" s="192">
        <f>'جدول رقم(1)2012'!J8</f>
        <v>425</v>
      </c>
      <c r="L35" s="192">
        <f>'جدول رقم(1)2012'!K8</f>
        <v>428</v>
      </c>
      <c r="M35" s="192">
        <f>'جدول رقم(1)2012'!L8</f>
        <v>102</v>
      </c>
      <c r="N35" s="192">
        <f>'جدول رقم(1)2012'!M8</f>
        <v>266</v>
      </c>
      <c r="O35" s="192">
        <f>'جدول رقم(1)2012'!N8</f>
        <v>143</v>
      </c>
      <c r="P35" s="291">
        <f>SUM(D35:O35)</f>
        <v>1701</v>
      </c>
      <c r="Q35" s="32">
        <v>22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4534546.4789999994</v>
      </c>
      <c r="D6" s="416">
        <f>SUM(D7:E14)</f>
        <v>5026761.8839999996</v>
      </c>
      <c r="E6" s="417"/>
      <c r="F6" s="416">
        <f t="shared" ref="F6" si="0">SUM(F7:G14)</f>
        <v>4615779.5610000007</v>
      </c>
      <c r="G6" s="417"/>
      <c r="H6" s="416">
        <f t="shared" ref="H6" si="1">SUM(H7:I14)</f>
        <v>7133005.6159999995</v>
      </c>
      <c r="I6" s="417"/>
      <c r="J6" s="416">
        <f t="shared" ref="J6" si="2">SUM(J7:K14)</f>
        <v>7135724.9119999995</v>
      </c>
      <c r="K6" s="417"/>
      <c r="L6" s="418">
        <f t="shared" ref="L6" si="3">SUM(L7:M14)</f>
        <v>11292674.359000001</v>
      </c>
      <c r="M6" s="419"/>
      <c r="N6" s="418">
        <f t="shared" ref="N6" si="4">SUM(N7:O14)</f>
        <v>7603235.7079999996</v>
      </c>
      <c r="O6" s="419"/>
      <c r="P6" s="36">
        <f>(N6/H6-1)*100</f>
        <v>6.5923134974859687</v>
      </c>
      <c r="Q6" s="36">
        <f>(N6/J6-1)*100</f>
        <v>6.5516930902674853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2009'!C49</f>
        <v>4374826.7429999998</v>
      </c>
      <c r="D7" s="321">
        <f>'معدل 2010'!C49</f>
        <v>4486765.16</v>
      </c>
      <c r="E7" s="322"/>
      <c r="F7" s="321">
        <f>'نفقات فعلية 2010'!C49</f>
        <v>4326848.5750000002</v>
      </c>
      <c r="G7" s="322"/>
      <c r="H7" s="319">
        <f>'مصدق 2011'!C49</f>
        <v>6559486.5559999999</v>
      </c>
      <c r="I7" s="320"/>
      <c r="J7" s="319">
        <f>'منقح 2011'!C49</f>
        <v>6559361.3219999997</v>
      </c>
      <c r="K7" s="320"/>
      <c r="L7" s="309">
        <f>'مقترح 2012'!C49</f>
        <v>8410307.1940000001</v>
      </c>
      <c r="M7" s="310"/>
      <c r="N7" s="309">
        <f>متفق2012!C49</f>
        <v>7024061.0650000004</v>
      </c>
      <c r="O7" s="310"/>
      <c r="P7" s="36">
        <f t="shared" ref="P7:P16" si="5">(N7/H7-1)*100</f>
        <v>7.0824828290112274</v>
      </c>
      <c r="Q7" s="36">
        <f t="shared" ref="Q7:Q16" si="6">(N7/J7-1)*100</f>
        <v>7.0845272914209501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2009'!D49</f>
        <v>141097.55799999999</v>
      </c>
      <c r="D8" s="321">
        <f>'معدل 2010'!D49</f>
        <v>345147.152</v>
      </c>
      <c r="E8" s="322"/>
      <c r="F8" s="321">
        <f>'نفقات فعلية 2010'!D49</f>
        <v>249889.97700000001</v>
      </c>
      <c r="G8" s="322"/>
      <c r="H8" s="319">
        <f>'مصدق 2011'!D49</f>
        <v>369239.75</v>
      </c>
      <c r="I8" s="320"/>
      <c r="J8" s="319">
        <f>'منقح 2011'!D49</f>
        <v>367591.55</v>
      </c>
      <c r="K8" s="320"/>
      <c r="L8" s="309">
        <f>'مقترح 2012'!D49</f>
        <v>2587592.8960000002</v>
      </c>
      <c r="M8" s="310"/>
      <c r="N8" s="309">
        <f>متفق2012!D49</f>
        <v>369239.75</v>
      </c>
      <c r="O8" s="310"/>
      <c r="P8" s="36">
        <f t="shared" si="5"/>
        <v>0</v>
      </c>
      <c r="Q8" s="36">
        <f t="shared" si="6"/>
        <v>0.44837809791873351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2009'!E49</f>
        <v>0</v>
      </c>
      <c r="D9" s="321">
        <f>'معدل 2010'!E49</f>
        <v>0</v>
      </c>
      <c r="E9" s="322"/>
      <c r="F9" s="321">
        <f>'نفقات فعلية 2010'!E49</f>
        <v>0</v>
      </c>
      <c r="G9" s="322"/>
      <c r="H9" s="319">
        <f>'مصدق 2011'!E49</f>
        <v>0</v>
      </c>
      <c r="I9" s="320"/>
      <c r="J9" s="319">
        <f>'منقح 2011'!E49</f>
        <v>0</v>
      </c>
      <c r="K9" s="320"/>
      <c r="L9" s="309">
        <f>'مقترح 2012'!E49</f>
        <v>0</v>
      </c>
      <c r="M9" s="310"/>
      <c r="N9" s="309">
        <f>متفق2012!E49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2009'!F49</f>
        <v>2415.9540000000002</v>
      </c>
      <c r="D10" s="321">
        <f>'معدل 2010'!F49</f>
        <v>3656</v>
      </c>
      <c r="E10" s="322"/>
      <c r="F10" s="321">
        <f>'نفقات فعلية 2010'!F49</f>
        <v>0</v>
      </c>
      <c r="G10" s="322"/>
      <c r="H10" s="319">
        <f>'مصدق 2011'!F49</f>
        <v>0</v>
      </c>
      <c r="I10" s="320"/>
      <c r="J10" s="319">
        <f>'منقح 2011'!F49</f>
        <v>0</v>
      </c>
      <c r="K10" s="320"/>
      <c r="L10" s="309">
        <f>'مقترح 2012'!F49</f>
        <v>0</v>
      </c>
      <c r="M10" s="310"/>
      <c r="N10" s="309">
        <f>متفق2012!F49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2009'!G49</f>
        <v>45.072000000000003</v>
      </c>
      <c r="D11" s="321">
        <f>'معدل 2010'!G49</f>
        <v>300</v>
      </c>
      <c r="E11" s="322"/>
      <c r="F11" s="321">
        <f>'نفقات فعلية 2010'!G49</f>
        <v>148.131</v>
      </c>
      <c r="G11" s="322"/>
      <c r="H11" s="319">
        <f>'مصدق 2011'!G49</f>
        <v>300</v>
      </c>
      <c r="I11" s="320"/>
      <c r="J11" s="319">
        <f>'منقح 2011'!G49</f>
        <v>3029.53</v>
      </c>
      <c r="K11" s="320"/>
      <c r="L11" s="309">
        <f>'مقترح 2012'!G49</f>
        <v>5955.5829999999996</v>
      </c>
      <c r="M11" s="310"/>
      <c r="N11" s="309">
        <f>متفق2012!G49</f>
        <v>5955.5829999999996</v>
      </c>
      <c r="O11" s="310"/>
      <c r="P11" s="36">
        <f t="shared" si="5"/>
        <v>1885.1943333333331</v>
      </c>
      <c r="Q11" s="36">
        <f t="shared" si="6"/>
        <v>96.584387677296448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2009'!H49</f>
        <v>0</v>
      </c>
      <c r="D12" s="321">
        <f>'معدل 2010'!H49</f>
        <v>0</v>
      </c>
      <c r="E12" s="322"/>
      <c r="F12" s="321">
        <f>'نفقات فعلية 2010'!H49</f>
        <v>0</v>
      </c>
      <c r="G12" s="322"/>
      <c r="H12" s="319">
        <f>'مصدق 2011'!H49</f>
        <v>0</v>
      </c>
      <c r="I12" s="320"/>
      <c r="J12" s="319">
        <f>'منقح 2011'!H49</f>
        <v>0</v>
      </c>
      <c r="K12" s="320"/>
      <c r="L12" s="309">
        <f>'مقترح 2012'!H49</f>
        <v>0</v>
      </c>
      <c r="M12" s="310"/>
      <c r="N12" s="309">
        <f>متفق2012!H49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2009'!I49</f>
        <v>3151.9580000000001</v>
      </c>
      <c r="D13" s="321">
        <f>'معدل 2010'!I49</f>
        <v>20539.146000000001</v>
      </c>
      <c r="E13" s="322"/>
      <c r="F13" s="321">
        <f>'نفقات فعلية 2010'!I49</f>
        <v>7316.3360000000002</v>
      </c>
      <c r="G13" s="322"/>
      <c r="H13" s="319">
        <f>'مصدق 2011'!I49</f>
        <v>23974.25</v>
      </c>
      <c r="I13" s="320"/>
      <c r="J13" s="319">
        <f>'منقح 2011'!I49</f>
        <v>23568.25</v>
      </c>
      <c r="K13" s="320"/>
      <c r="L13" s="309">
        <f>'مقترح 2012'!I49</f>
        <v>48395.686000000002</v>
      </c>
      <c r="M13" s="310"/>
      <c r="N13" s="309">
        <f>متفق2012!I49</f>
        <v>23974.25</v>
      </c>
      <c r="O13" s="310"/>
      <c r="P13" s="36">
        <f t="shared" si="5"/>
        <v>0</v>
      </c>
      <c r="Q13" s="36">
        <f t="shared" si="6"/>
        <v>1.7226565400485727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2009'!J49</f>
        <v>13009.194</v>
      </c>
      <c r="D14" s="321">
        <f>'معدل 2010'!J49</f>
        <v>170354.42600000001</v>
      </c>
      <c r="E14" s="322"/>
      <c r="F14" s="321">
        <f>'نفقات فعلية 2010'!J49</f>
        <v>31576.542000000001</v>
      </c>
      <c r="G14" s="322"/>
      <c r="H14" s="319">
        <f>'مصدق 2011'!J49</f>
        <v>180005.06</v>
      </c>
      <c r="I14" s="320"/>
      <c r="J14" s="319">
        <f>'منقح 2011'!J49</f>
        <v>182174.26</v>
      </c>
      <c r="K14" s="320"/>
      <c r="L14" s="309">
        <f>'مقترح 2012'!J49</f>
        <v>240423</v>
      </c>
      <c r="M14" s="310"/>
      <c r="N14" s="309">
        <f>متفق2012!J49</f>
        <v>180005.06</v>
      </c>
      <c r="O14" s="310"/>
      <c r="P14" s="36">
        <f t="shared" si="5"/>
        <v>0</v>
      </c>
      <c r="Q14" s="36">
        <f t="shared" si="6"/>
        <v>-1.1907280424797717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2009'!N49</f>
        <v>170593.32500000001</v>
      </c>
      <c r="D15" s="323">
        <f>'معدل 2010'!N49</f>
        <v>270975.76500000001</v>
      </c>
      <c r="E15" s="324"/>
      <c r="F15" s="323">
        <f>'نفقات فعلية 2010'!N49</f>
        <v>51434.661</v>
      </c>
      <c r="G15" s="324"/>
      <c r="H15" s="333">
        <f>'مصدق 2011'!N49</f>
        <v>450000</v>
      </c>
      <c r="I15" s="334"/>
      <c r="J15" s="333">
        <f>'منقح 2011'!N49</f>
        <v>450000</v>
      </c>
      <c r="K15" s="334"/>
      <c r="L15" s="325">
        <f>'مقترح 2012'!N49</f>
        <v>650000</v>
      </c>
      <c r="M15" s="326"/>
      <c r="N15" s="325">
        <f>متفق2012!N49</f>
        <v>455000</v>
      </c>
      <c r="O15" s="326"/>
      <c r="P15" s="36">
        <f t="shared" si="5"/>
        <v>1.1111111111111072</v>
      </c>
      <c r="Q15" s="36">
        <f t="shared" si="6"/>
        <v>1.1111111111111072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4705139.8039999995</v>
      </c>
      <c r="D16" s="416">
        <f>D6+D15</f>
        <v>5297737.6489999993</v>
      </c>
      <c r="E16" s="417"/>
      <c r="F16" s="416">
        <f t="shared" ref="F16" si="7">F6+F15</f>
        <v>4667214.222000001</v>
      </c>
      <c r="G16" s="417"/>
      <c r="H16" s="416">
        <f t="shared" ref="H16" si="8">H6+H15</f>
        <v>7583005.6159999995</v>
      </c>
      <c r="I16" s="417"/>
      <c r="J16" s="416">
        <f t="shared" ref="J16" si="9">J6+J15</f>
        <v>7585724.9119999995</v>
      </c>
      <c r="K16" s="417"/>
      <c r="L16" s="418">
        <f t="shared" ref="L16" si="10">L6+L15</f>
        <v>11942674.359000001</v>
      </c>
      <c r="M16" s="419"/>
      <c r="N16" s="418">
        <f t="shared" ref="N16" si="11">N6+N15</f>
        <v>8058235.7079999996</v>
      </c>
      <c r="O16" s="419"/>
      <c r="P16" s="36">
        <f t="shared" si="5"/>
        <v>6.2670412771061779</v>
      </c>
      <c r="Q16" s="36">
        <f t="shared" si="6"/>
        <v>6.2289471537852137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2009'!C49</f>
        <v>3553.8609999999999</v>
      </c>
      <c r="E21" s="318"/>
      <c r="F21" s="309">
        <f>ايرادفعلي2010!C49</f>
        <v>6452.7730000000001</v>
      </c>
      <c r="G21" s="310"/>
      <c r="H21" s="309">
        <f>مخطط2011!C49</f>
        <v>4461</v>
      </c>
      <c r="I21" s="310"/>
      <c r="J21" s="315">
        <f>مخطط2012!C49</f>
        <v>20186.3</v>
      </c>
      <c r="K21" s="316"/>
      <c r="L21" s="37">
        <f>(J21/H21-1)*100</f>
        <v>352.50616453709932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2009'!D49</f>
        <v>0</v>
      </c>
      <c r="E22" s="318"/>
      <c r="F22" s="309">
        <f>ايرادفعلي2010!D49</f>
        <v>0</v>
      </c>
      <c r="G22" s="310"/>
      <c r="H22" s="309">
        <f>مخطط2011!D49</f>
        <v>0</v>
      </c>
      <c r="I22" s="310"/>
      <c r="J22" s="315">
        <f>مخطط2012!D49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2009'!E49</f>
        <v>0</v>
      </c>
      <c r="E23" s="318"/>
      <c r="F23" s="309">
        <f>ايرادفعلي2010!E49</f>
        <v>0</v>
      </c>
      <c r="G23" s="310"/>
      <c r="H23" s="309">
        <f>مخطط2011!E49</f>
        <v>0</v>
      </c>
      <c r="I23" s="310"/>
      <c r="J23" s="315">
        <f>مخطط2012!E49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2009'!F49</f>
        <v>57116.737000000001</v>
      </c>
      <c r="E24" s="318"/>
      <c r="F24" s="309">
        <f>ايرادفعلي2010!F49</f>
        <v>12894.438</v>
      </c>
      <c r="G24" s="310"/>
      <c r="H24" s="309">
        <f>مخطط2011!F49</f>
        <v>20216.400000000001</v>
      </c>
      <c r="I24" s="310"/>
      <c r="J24" s="315">
        <f>مخطط2012!F49</f>
        <v>10547.45</v>
      </c>
      <c r="K24" s="316"/>
      <c r="L24" s="37">
        <f t="shared" si="12"/>
        <v>-47.827259057003225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2009'!G49</f>
        <v>308.66000000000003</v>
      </c>
      <c r="E25" s="318"/>
      <c r="F25" s="309">
        <f>ايرادفعلي2010!G49</f>
        <v>45.999000000000002</v>
      </c>
      <c r="G25" s="310"/>
      <c r="H25" s="309">
        <f>مخطط2011!G49</f>
        <v>35</v>
      </c>
      <c r="I25" s="310"/>
      <c r="J25" s="315">
        <f>مخطط2012!G49</f>
        <v>25</v>
      </c>
      <c r="K25" s="316"/>
      <c r="L25" s="37">
        <f t="shared" si="12"/>
        <v>-28.571428571428569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60979.258000000002</v>
      </c>
      <c r="E26" s="393"/>
      <c r="F26" s="392">
        <f>SUM(F21:G25)</f>
        <v>19393.21</v>
      </c>
      <c r="G26" s="393"/>
      <c r="H26" s="392">
        <f>SUM(H21:I25)</f>
        <v>24712.400000000001</v>
      </c>
      <c r="I26" s="393"/>
      <c r="J26" s="392">
        <f>SUM(J21:K25)</f>
        <v>30758.75</v>
      </c>
      <c r="K26" s="393"/>
      <c r="L26" s="37">
        <f t="shared" si="12"/>
        <v>24.466866836082279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5</v>
      </c>
      <c r="E29" s="182">
        <v>41</v>
      </c>
      <c r="F29" s="182">
        <v>150</v>
      </c>
      <c r="G29" s="182">
        <v>1978</v>
      </c>
      <c r="H29" s="182">
        <v>34545</v>
      </c>
      <c r="I29" s="182">
        <v>48106</v>
      </c>
      <c r="J29" s="182">
        <v>69153</v>
      </c>
      <c r="K29" s="182">
        <v>70015</v>
      </c>
      <c r="L29" s="182">
        <v>169278</v>
      </c>
      <c r="M29" s="182">
        <v>114064</v>
      </c>
      <c r="N29" s="182">
        <v>30477</v>
      </c>
      <c r="O29" s="182">
        <v>18352</v>
      </c>
      <c r="P29" s="172">
        <f>SUM(D29:O29)</f>
        <v>556164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5</v>
      </c>
      <c r="E32" s="182">
        <v>41</v>
      </c>
      <c r="F32" s="182">
        <v>150</v>
      </c>
      <c r="G32" s="182">
        <v>1978</v>
      </c>
      <c r="H32" s="182">
        <v>34545</v>
      </c>
      <c r="I32" s="182">
        <v>48106</v>
      </c>
      <c r="J32" s="182">
        <v>69153</v>
      </c>
      <c r="K32" s="182">
        <v>70015</v>
      </c>
      <c r="L32" s="182">
        <v>176778</v>
      </c>
      <c r="M32" s="183">
        <v>114064</v>
      </c>
      <c r="N32" s="183">
        <v>30477</v>
      </c>
      <c r="O32" s="182">
        <v>20852</v>
      </c>
      <c r="P32" s="172">
        <f>SUM(D32:O32)</f>
        <v>566164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رقم(1)2012'!C45</f>
        <v>5</v>
      </c>
      <c r="E35" s="192">
        <f>'جدول رقم(1)2012'!D45</f>
        <v>41</v>
      </c>
      <c r="F35" s="192">
        <f>'جدول رقم(1)2012'!E45</f>
        <v>150</v>
      </c>
      <c r="G35" s="192">
        <f>'جدول رقم(1)2012'!F45</f>
        <v>1978</v>
      </c>
      <c r="H35" s="192">
        <f>'جدول رقم(1)2012'!G45</f>
        <v>34545</v>
      </c>
      <c r="I35" s="192">
        <f>'جدول رقم(1)2012'!H45</f>
        <v>48106</v>
      </c>
      <c r="J35" s="192">
        <f>'جدول رقم(1)2012'!I45</f>
        <v>69153</v>
      </c>
      <c r="K35" s="192">
        <f>'جدول رقم(1)2012'!J45</f>
        <v>70015</v>
      </c>
      <c r="L35" s="192">
        <f>'جدول رقم(1)2012'!K45</f>
        <v>186778</v>
      </c>
      <c r="M35" s="192">
        <f>'جدول رقم(1)2012'!L45</f>
        <v>114064</v>
      </c>
      <c r="N35" s="192">
        <f>'جدول رقم(1)2012'!M45</f>
        <v>35477</v>
      </c>
      <c r="O35" s="192">
        <f>'جدول رقم(1)2012'!N45</f>
        <v>40852</v>
      </c>
      <c r="P35" s="193">
        <f>SUM(D35:O35)</f>
        <v>601164</v>
      </c>
      <c r="Q35" s="32">
        <v>58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1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39"/>
      <c r="S3" s="139"/>
    </row>
    <row r="4" spans="1:19" ht="15.75" x14ac:dyDescent="0.25">
      <c r="A4" s="409"/>
      <c r="B4" s="409"/>
      <c r="C4" s="142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39"/>
      <c r="S4" s="139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39"/>
      <c r="S5" s="139"/>
    </row>
    <row r="6" spans="1:19" ht="15.75" x14ac:dyDescent="0.25">
      <c r="A6" s="6" t="s">
        <v>24</v>
      </c>
      <c r="B6" s="7" t="s">
        <v>25</v>
      </c>
      <c r="C6" s="38">
        <f>SUM(C7:C14)</f>
        <v>49018.447</v>
      </c>
      <c r="D6" s="416">
        <f>SUM(D7:E14)</f>
        <v>97551.781999999992</v>
      </c>
      <c r="E6" s="417"/>
      <c r="F6" s="416">
        <f t="shared" ref="F6" si="0">SUM(F7:G14)</f>
        <v>76667.19</v>
      </c>
      <c r="G6" s="417"/>
      <c r="H6" s="416">
        <f t="shared" ref="H6" si="1">SUM(H7:I14)</f>
        <v>113011.894</v>
      </c>
      <c r="I6" s="417"/>
      <c r="J6" s="416">
        <f t="shared" ref="J6" si="2">SUM(J7:K14)</f>
        <v>113573.43100000001</v>
      </c>
      <c r="K6" s="417"/>
      <c r="L6" s="418">
        <f t="shared" ref="L6" si="3">SUM(L7:M14)</f>
        <v>205864.791</v>
      </c>
      <c r="M6" s="419"/>
      <c r="N6" s="418">
        <f t="shared" ref="N6" si="4">SUM(N7:O14)</f>
        <v>131071.31</v>
      </c>
      <c r="O6" s="419"/>
      <c r="P6" s="36">
        <f>(N6/H6-1)*100</f>
        <v>15.980102058992118</v>
      </c>
      <c r="Q6" s="36">
        <f>(N6/J6-1)*100</f>
        <v>15.406665842471545</v>
      </c>
      <c r="R6" s="8"/>
      <c r="S6" s="9"/>
    </row>
    <row r="7" spans="1:19" ht="15.75" x14ac:dyDescent="0.25">
      <c r="A7" s="10"/>
      <c r="B7" s="11" t="s">
        <v>26</v>
      </c>
      <c r="C7" s="144">
        <f>'نفقات فعلية 2009'!C50</f>
        <v>28568.995999999999</v>
      </c>
      <c r="D7" s="321">
        <f>'معدل 2010'!C50</f>
        <v>40073.074000000001</v>
      </c>
      <c r="E7" s="322"/>
      <c r="F7" s="321">
        <f>'نفقات فعلية 2010'!C50</f>
        <v>31617.23</v>
      </c>
      <c r="G7" s="322"/>
      <c r="H7" s="319">
        <f>'مصدق 2011'!C50</f>
        <v>41274.805</v>
      </c>
      <c r="I7" s="320"/>
      <c r="J7" s="319">
        <f>'منقح 2011'!C50</f>
        <v>41716.341</v>
      </c>
      <c r="K7" s="320"/>
      <c r="L7" s="309">
        <f>'مقترح 2012'!C50</f>
        <v>52196.790999999997</v>
      </c>
      <c r="M7" s="310"/>
      <c r="N7" s="309">
        <f>متفق2012!C50</f>
        <v>47164.06</v>
      </c>
      <c r="O7" s="310"/>
      <c r="P7" s="36">
        <f t="shared" ref="P7:P16" si="5">(N7/H7-1)*100</f>
        <v>14.268401752594585</v>
      </c>
      <c r="Q7" s="36">
        <f t="shared" ref="Q7:Q16" si="6">(N7/J7-1)*100</f>
        <v>13.058956920502673</v>
      </c>
      <c r="R7" s="8"/>
      <c r="S7" s="358"/>
    </row>
    <row r="8" spans="1:19" ht="15.75" x14ac:dyDescent="0.25">
      <c r="A8" s="12"/>
      <c r="B8" s="11" t="s">
        <v>27</v>
      </c>
      <c r="C8" s="144">
        <f>'نفقات فعلية 2009'!D50</f>
        <v>7972.8289999999997</v>
      </c>
      <c r="D8" s="321">
        <f>'معدل 2010'!D50</f>
        <v>24775.198</v>
      </c>
      <c r="E8" s="322"/>
      <c r="F8" s="321">
        <f>'نفقات فعلية 2010'!D50</f>
        <v>17889.949000000001</v>
      </c>
      <c r="G8" s="322"/>
      <c r="H8" s="319">
        <f>'مصدق 2011'!D50</f>
        <v>30360.959999999999</v>
      </c>
      <c r="I8" s="320"/>
      <c r="J8" s="319">
        <f>'منقح 2011'!D50</f>
        <v>30398.920999999998</v>
      </c>
      <c r="K8" s="320"/>
      <c r="L8" s="309">
        <f>'مقترح 2012'!D50</f>
        <v>46426</v>
      </c>
      <c r="M8" s="310"/>
      <c r="N8" s="309">
        <f>متفق2012!D50</f>
        <v>26000</v>
      </c>
      <c r="O8" s="310"/>
      <c r="P8" s="36">
        <f t="shared" si="5"/>
        <v>-14.363709184426309</v>
      </c>
      <c r="Q8" s="36">
        <f t="shared" si="6"/>
        <v>-14.470648481240501</v>
      </c>
      <c r="R8" s="8"/>
      <c r="S8" s="358"/>
    </row>
    <row r="9" spans="1:19" ht="15.75" x14ac:dyDescent="0.25">
      <c r="A9" s="12"/>
      <c r="B9" s="11" t="s">
        <v>28</v>
      </c>
      <c r="C9" s="144">
        <f>'نفقات فعلية 2009'!E50</f>
        <v>0</v>
      </c>
      <c r="D9" s="321">
        <f>'معدل 2010'!E50</f>
        <v>0</v>
      </c>
      <c r="E9" s="322"/>
      <c r="F9" s="321">
        <f>'نفقات فعلية 2010'!E50</f>
        <v>0</v>
      </c>
      <c r="G9" s="322"/>
      <c r="H9" s="319">
        <f>'مصدق 2011'!E50</f>
        <v>0</v>
      </c>
      <c r="I9" s="320"/>
      <c r="J9" s="319">
        <f>'منقح 2011'!E50</f>
        <v>0</v>
      </c>
      <c r="K9" s="320"/>
      <c r="L9" s="309">
        <f>'مقترح 2012'!E50</f>
        <v>0</v>
      </c>
      <c r="M9" s="310"/>
      <c r="N9" s="309">
        <f>متفق2012!E50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44">
        <f>'نفقات فعلية 2009'!F50</f>
        <v>0</v>
      </c>
      <c r="D10" s="321">
        <f>'معدل 2010'!F50</f>
        <v>0</v>
      </c>
      <c r="E10" s="322"/>
      <c r="F10" s="321">
        <f>'نفقات فعلية 2010'!F50</f>
        <v>0</v>
      </c>
      <c r="G10" s="322"/>
      <c r="H10" s="319">
        <f>'مصدق 2011'!F50</f>
        <v>0</v>
      </c>
      <c r="I10" s="320"/>
      <c r="J10" s="319">
        <f>'منقح 2011'!F50</f>
        <v>0</v>
      </c>
      <c r="K10" s="320"/>
      <c r="L10" s="309">
        <f>'مقترح 2012'!F50</f>
        <v>0</v>
      </c>
      <c r="M10" s="310"/>
      <c r="N10" s="309">
        <f>متفق2012!F50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44">
        <f>'نفقات فعلية 2009'!G50</f>
        <v>0</v>
      </c>
      <c r="D11" s="321">
        <f>'معدل 2010'!G50</f>
        <v>2000</v>
      </c>
      <c r="E11" s="322"/>
      <c r="F11" s="321">
        <f>'نفقات فعلية 2010'!G50</f>
        <v>0</v>
      </c>
      <c r="G11" s="322"/>
      <c r="H11" s="319">
        <f>'مصدق 2011'!G50</f>
        <v>0</v>
      </c>
      <c r="I11" s="320"/>
      <c r="J11" s="319">
        <f>'منقح 2011'!G50</f>
        <v>117</v>
      </c>
      <c r="K11" s="320"/>
      <c r="L11" s="309">
        <f>'مقترح 2012'!G50</f>
        <v>117</v>
      </c>
      <c r="M11" s="310"/>
      <c r="N11" s="309">
        <f>متفق2012!G50</f>
        <v>117</v>
      </c>
      <c r="O11" s="310"/>
      <c r="P11" s="36" t="e">
        <f t="shared" si="5"/>
        <v>#DIV/0!</v>
      </c>
      <c r="Q11" s="36">
        <f t="shared" si="6"/>
        <v>0</v>
      </c>
      <c r="R11" s="8"/>
      <c r="S11" s="358"/>
    </row>
    <row r="12" spans="1:19" ht="15.75" x14ac:dyDescent="0.25">
      <c r="A12" s="12"/>
      <c r="B12" s="11" t="s">
        <v>31</v>
      </c>
      <c r="C12" s="144">
        <f>'نفقات فعلية 2009'!H50</f>
        <v>0</v>
      </c>
      <c r="D12" s="321">
        <f>'معدل 2010'!H50</f>
        <v>0</v>
      </c>
      <c r="E12" s="322"/>
      <c r="F12" s="321">
        <f>'نفقات فعلية 2010'!H50</f>
        <v>0</v>
      </c>
      <c r="G12" s="322"/>
      <c r="H12" s="319">
        <f>'مصدق 2011'!H50</f>
        <v>0</v>
      </c>
      <c r="I12" s="320"/>
      <c r="J12" s="319">
        <f>'منقح 2011'!H50</f>
        <v>0</v>
      </c>
      <c r="K12" s="320"/>
      <c r="L12" s="309">
        <f>'مقترح 2012'!H50</f>
        <v>0</v>
      </c>
      <c r="M12" s="310"/>
      <c r="N12" s="309">
        <f>متفق2012!H50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44">
        <f>'نفقات فعلية 2009'!I50</f>
        <v>10852.558999999999</v>
      </c>
      <c r="D13" s="321">
        <f>'معدل 2010'!I50</f>
        <v>26548.560000000001</v>
      </c>
      <c r="E13" s="322"/>
      <c r="F13" s="321">
        <f>'نفقات فعلية 2010'!I50</f>
        <v>25041.52</v>
      </c>
      <c r="G13" s="322"/>
      <c r="H13" s="319">
        <f>'مصدق 2011'!I50</f>
        <v>37202.879000000001</v>
      </c>
      <c r="I13" s="320"/>
      <c r="J13" s="319">
        <f>'منقح 2011'!I50</f>
        <v>36617.919000000002</v>
      </c>
      <c r="K13" s="320"/>
      <c r="L13" s="309">
        <f>'مقترح 2012'!I50</f>
        <v>97160</v>
      </c>
      <c r="M13" s="310"/>
      <c r="N13" s="309">
        <f>متفق2012!I50</f>
        <v>53617</v>
      </c>
      <c r="O13" s="310"/>
      <c r="P13" s="36">
        <f t="shared" si="5"/>
        <v>44.120566583032449</v>
      </c>
      <c r="Q13" s="36">
        <f t="shared" si="6"/>
        <v>46.42284833280668</v>
      </c>
      <c r="R13" s="8"/>
      <c r="S13" s="358"/>
    </row>
    <row r="14" spans="1:19" ht="15.75" x14ac:dyDescent="0.25">
      <c r="A14" s="12"/>
      <c r="B14" s="13" t="s">
        <v>33</v>
      </c>
      <c r="C14" s="144">
        <f>'نفقات فعلية 2009'!J50</f>
        <v>1624.0630000000001</v>
      </c>
      <c r="D14" s="321">
        <f>'معدل 2010'!J50</f>
        <v>4154.95</v>
      </c>
      <c r="E14" s="322"/>
      <c r="F14" s="321">
        <f>'نفقات فعلية 2010'!J50</f>
        <v>2118.491</v>
      </c>
      <c r="G14" s="322"/>
      <c r="H14" s="319">
        <f>'مصدق 2011'!J50</f>
        <v>4173.25</v>
      </c>
      <c r="I14" s="320"/>
      <c r="J14" s="319">
        <f>'منقح 2011'!J50</f>
        <v>4723.25</v>
      </c>
      <c r="K14" s="320"/>
      <c r="L14" s="309">
        <f>'مقترح 2012'!J50</f>
        <v>9965</v>
      </c>
      <c r="M14" s="310"/>
      <c r="N14" s="309">
        <f>متفق2012!J50</f>
        <v>4173.25</v>
      </c>
      <c r="O14" s="310"/>
      <c r="P14" s="36">
        <f t="shared" si="5"/>
        <v>0</v>
      </c>
      <c r="Q14" s="36">
        <f t="shared" si="6"/>
        <v>-11.644524427036473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3">
        <f>'نفقات فعلية 2009'!N50</f>
        <v>96063.684999999998</v>
      </c>
      <c r="D15" s="323">
        <f>'معدل 2010'!N50</f>
        <v>550000</v>
      </c>
      <c r="E15" s="324"/>
      <c r="F15" s="323">
        <f>'نفقات فعلية 2010'!N50</f>
        <v>408558.13500000001</v>
      </c>
      <c r="G15" s="324"/>
      <c r="H15" s="333">
        <f>'مصدق 2011'!N50</f>
        <v>763400</v>
      </c>
      <c r="I15" s="334"/>
      <c r="J15" s="333">
        <f>'منقح 2011'!N50</f>
        <v>763400</v>
      </c>
      <c r="K15" s="334"/>
      <c r="L15" s="325">
        <f>'مقترح 2012'!N50</f>
        <v>870000</v>
      </c>
      <c r="M15" s="326"/>
      <c r="N15" s="325">
        <f>متفق2012!N50</f>
        <v>609000</v>
      </c>
      <c r="O15" s="326"/>
      <c r="P15" s="36">
        <f t="shared" si="5"/>
        <v>-20.225307833376995</v>
      </c>
      <c r="Q15" s="36">
        <f t="shared" si="6"/>
        <v>-20.225307833376995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145082.13199999998</v>
      </c>
      <c r="D16" s="416">
        <f>D6+D15</f>
        <v>647551.78200000001</v>
      </c>
      <c r="E16" s="417"/>
      <c r="F16" s="416">
        <f t="shared" ref="F16" si="7">F6+F15</f>
        <v>485225.32500000001</v>
      </c>
      <c r="G16" s="417"/>
      <c r="H16" s="416">
        <f t="shared" ref="H16" si="8">H6+H15</f>
        <v>876411.89399999997</v>
      </c>
      <c r="I16" s="417"/>
      <c r="J16" s="416">
        <f t="shared" ref="J16" si="9">J6+J15</f>
        <v>876973.43099999998</v>
      </c>
      <c r="K16" s="417"/>
      <c r="L16" s="418">
        <f t="shared" ref="L16" si="10">L6+L15</f>
        <v>1075864.791</v>
      </c>
      <c r="M16" s="419"/>
      <c r="N16" s="418">
        <f t="shared" ref="N16" si="11">N6+N15</f>
        <v>740071.31</v>
      </c>
      <c r="O16" s="419"/>
      <c r="P16" s="36">
        <f t="shared" si="5"/>
        <v>-15.556678878207908</v>
      </c>
      <c r="Q16" s="36">
        <f t="shared" si="6"/>
        <v>-15.610748987445655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39"/>
      <c r="N18" s="139"/>
      <c r="O18" s="139"/>
      <c r="P18" s="139"/>
      <c r="Q18" s="361"/>
      <c r="R18" s="139"/>
      <c r="S18" s="139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39"/>
      <c r="N19" s="139"/>
      <c r="O19" s="139"/>
      <c r="P19" s="139"/>
      <c r="Q19" s="361"/>
      <c r="R19" s="139"/>
      <c r="S19" s="139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0" t="s">
        <v>48</v>
      </c>
      <c r="M20" s="139"/>
      <c r="N20" s="27"/>
      <c r="O20" s="27"/>
      <c r="P20" s="27"/>
      <c r="Q20" s="26"/>
      <c r="R20" s="139"/>
      <c r="S20" s="139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2009'!C50</f>
        <v>28.091000000000001</v>
      </c>
      <c r="E21" s="318"/>
      <c r="F21" s="309">
        <f>ايرادفعلي2010!C50</f>
        <v>37.194000000000003</v>
      </c>
      <c r="G21" s="310"/>
      <c r="H21" s="309">
        <f>مخطط2011!C50</f>
        <v>130</v>
      </c>
      <c r="I21" s="310"/>
      <c r="J21" s="315">
        <f>مخطط2012!C50</f>
        <v>57</v>
      </c>
      <c r="K21" s="316"/>
      <c r="L21" s="37">
        <f>(J21/H21-1)*100</f>
        <v>-56.153846153846153</v>
      </c>
      <c r="M21" s="139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2009'!D50</f>
        <v>0</v>
      </c>
      <c r="E22" s="318"/>
      <c r="F22" s="309">
        <f>ايرادفعلي2010!D50</f>
        <v>0</v>
      </c>
      <c r="G22" s="310"/>
      <c r="H22" s="309">
        <f>مخطط2011!D50</f>
        <v>0</v>
      </c>
      <c r="I22" s="310"/>
      <c r="J22" s="315">
        <f>مخطط2012!D50</f>
        <v>0</v>
      </c>
      <c r="K22" s="316"/>
      <c r="L22" s="37" t="e">
        <f t="shared" ref="L22:L26" si="12">(J22/H22-1)*100</f>
        <v>#DIV/0!</v>
      </c>
      <c r="M22" s="139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2009'!E50</f>
        <v>0</v>
      </c>
      <c r="E23" s="318"/>
      <c r="F23" s="309">
        <f>ايرادفعلي2010!E50</f>
        <v>0</v>
      </c>
      <c r="G23" s="310"/>
      <c r="H23" s="309">
        <f>مخطط2011!E50</f>
        <v>0</v>
      </c>
      <c r="I23" s="310"/>
      <c r="J23" s="315">
        <f>مخطط2012!E50</f>
        <v>0</v>
      </c>
      <c r="K23" s="316"/>
      <c r="L23" s="37" t="e">
        <f t="shared" si="12"/>
        <v>#DIV/0!</v>
      </c>
      <c r="M23" s="139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2009'!F50</f>
        <v>225.65899999999999</v>
      </c>
      <c r="E24" s="318"/>
      <c r="F24" s="309">
        <f>ايرادفعلي2010!F50</f>
        <v>370.40699999999998</v>
      </c>
      <c r="G24" s="310"/>
      <c r="H24" s="309">
        <f>مخطط2011!F50</f>
        <v>18</v>
      </c>
      <c r="I24" s="310"/>
      <c r="J24" s="315">
        <f>مخطط2012!F50</f>
        <v>859.75</v>
      </c>
      <c r="K24" s="316"/>
      <c r="L24" s="37">
        <f t="shared" si="12"/>
        <v>4676.3888888888887</v>
      </c>
      <c r="M24" s="139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2009'!G50</f>
        <v>0</v>
      </c>
      <c r="E25" s="318"/>
      <c r="F25" s="309">
        <f>ايرادفعلي2010!G50</f>
        <v>0</v>
      </c>
      <c r="G25" s="310"/>
      <c r="H25" s="309">
        <f>مخطط2011!G50</f>
        <v>0</v>
      </c>
      <c r="I25" s="310"/>
      <c r="J25" s="315">
        <f>مخطط2012!G50</f>
        <v>0</v>
      </c>
      <c r="K25" s="316"/>
      <c r="L25" s="37" t="e">
        <f t="shared" si="12"/>
        <v>#DIV/0!</v>
      </c>
      <c r="M25" s="139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253.75</v>
      </c>
      <c r="E26" s="393"/>
      <c r="F26" s="392">
        <f>SUM(F21:G25)</f>
        <v>407.601</v>
      </c>
      <c r="G26" s="393"/>
      <c r="H26" s="392">
        <f>SUM(H21:I25)</f>
        <v>148</v>
      </c>
      <c r="I26" s="393"/>
      <c r="J26" s="392">
        <f>SUM(J21:K25)</f>
        <v>916.75</v>
      </c>
      <c r="K26" s="393"/>
      <c r="L26" s="37">
        <f t="shared" si="12"/>
        <v>519.42567567567573</v>
      </c>
      <c r="M26" s="139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7</v>
      </c>
      <c r="E29" s="182">
        <v>9</v>
      </c>
      <c r="F29" s="182">
        <v>16</v>
      </c>
      <c r="G29" s="182">
        <v>60</v>
      </c>
      <c r="H29" s="182">
        <v>96</v>
      </c>
      <c r="I29" s="182">
        <v>188</v>
      </c>
      <c r="J29" s="182">
        <v>343</v>
      </c>
      <c r="K29" s="182">
        <v>715</v>
      </c>
      <c r="L29" s="182">
        <v>1185</v>
      </c>
      <c r="M29" s="182">
        <v>497</v>
      </c>
      <c r="N29" s="182">
        <v>675</v>
      </c>
      <c r="O29" s="182">
        <v>383</v>
      </c>
      <c r="P29" s="172">
        <f>SUM(D29:O29)</f>
        <v>4174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7</v>
      </c>
      <c r="E32" s="187">
        <v>9</v>
      </c>
      <c r="F32" s="187">
        <v>16</v>
      </c>
      <c r="G32" s="187">
        <v>60</v>
      </c>
      <c r="H32" s="187">
        <v>111</v>
      </c>
      <c r="I32" s="187">
        <v>214</v>
      </c>
      <c r="J32" s="187">
        <v>355</v>
      </c>
      <c r="K32" s="187">
        <v>755</v>
      </c>
      <c r="L32" s="187">
        <v>1309</v>
      </c>
      <c r="M32" s="188">
        <v>525</v>
      </c>
      <c r="N32" s="188">
        <v>680</v>
      </c>
      <c r="O32" s="187">
        <v>388</v>
      </c>
      <c r="P32" s="172">
        <f>SUM(D32:O32)</f>
        <v>4429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رقم(1)2012'!C46</f>
        <v>7</v>
      </c>
      <c r="E35" s="192">
        <f>'جدول رقم(1)2012'!D46</f>
        <v>9</v>
      </c>
      <c r="F35" s="192">
        <f>'جدول رقم(1)2012'!E46</f>
        <v>16</v>
      </c>
      <c r="G35" s="192">
        <f>'جدول رقم(1)2012'!F46</f>
        <v>97</v>
      </c>
      <c r="H35" s="192">
        <f>'جدول رقم(1)2012'!G46</f>
        <v>159</v>
      </c>
      <c r="I35" s="192">
        <f>'جدول رقم(1)2012'!H46</f>
        <v>272</v>
      </c>
      <c r="J35" s="192">
        <f>'جدول رقم(1)2012'!I46</f>
        <v>537</v>
      </c>
      <c r="K35" s="192">
        <f>'جدول رقم(1)2012'!J46</f>
        <v>890</v>
      </c>
      <c r="L35" s="192">
        <f>'جدول رقم(1)2012'!K46</f>
        <v>2195</v>
      </c>
      <c r="M35" s="192">
        <f>'جدول رقم(1)2012'!L46</f>
        <v>784</v>
      </c>
      <c r="N35" s="192">
        <f>'جدول رقم(1)2012'!M46</f>
        <v>708</v>
      </c>
      <c r="O35" s="192">
        <f>'جدول رقم(1)2012'!N46</f>
        <v>718</v>
      </c>
      <c r="P35" s="193">
        <f>SUM(D35:O35)</f>
        <v>6392</v>
      </c>
      <c r="Q35" s="32">
        <v>59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5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7.1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4268097.716</v>
      </c>
      <c r="D6" s="416">
        <f>SUM(D7:E14)</f>
        <v>4719126.034</v>
      </c>
      <c r="E6" s="417"/>
      <c r="F6" s="416">
        <f t="shared" ref="F6" si="0">SUM(F7:G14)</f>
        <v>4205972.8620000007</v>
      </c>
      <c r="G6" s="417"/>
      <c r="H6" s="416">
        <f t="shared" ref="H6" si="1">SUM(H7:I14)</f>
        <v>4596143.7549999999</v>
      </c>
      <c r="I6" s="417"/>
      <c r="J6" s="416">
        <f t="shared" ref="J6" si="2">SUM(J7:K14)</f>
        <v>4596633.4960000003</v>
      </c>
      <c r="K6" s="417"/>
      <c r="L6" s="418">
        <f t="shared" ref="L6" si="3">SUM(L7:M14)</f>
        <v>8742211.7680000011</v>
      </c>
      <c r="M6" s="419"/>
      <c r="N6" s="418">
        <f t="shared" ref="N6" si="4">SUM(N7:O14)</f>
        <v>5407147.2570000002</v>
      </c>
      <c r="O6" s="419"/>
      <c r="P6" s="36">
        <f>(N6/H6-1)*100</f>
        <v>17.645303220068676</v>
      </c>
      <c r="Q6" s="36">
        <f>(N6/J6-1)*100</f>
        <v>17.632768888476981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2009'!C51</f>
        <v>21668.449000000001</v>
      </c>
      <c r="D7" s="321">
        <f>'معدل 2010'!C51</f>
        <v>33699.004999999997</v>
      </c>
      <c r="E7" s="322"/>
      <c r="F7" s="321">
        <f>'نفقات فعلية 2010'!C51</f>
        <v>21811.626</v>
      </c>
      <c r="G7" s="322"/>
      <c r="H7" s="319">
        <f>'مصدق 2011'!C51</f>
        <v>32869.214999999997</v>
      </c>
      <c r="I7" s="320"/>
      <c r="J7" s="319">
        <f>'منقح 2011'!C51</f>
        <v>32893.696000000004</v>
      </c>
      <c r="K7" s="320"/>
      <c r="L7" s="309">
        <f>'مقترح 2012'!C51</f>
        <v>35658.934000000001</v>
      </c>
      <c r="M7" s="310"/>
      <c r="N7" s="309">
        <f>متفق2012!C51</f>
        <v>34890.635999999999</v>
      </c>
      <c r="O7" s="310"/>
      <c r="P7" s="36">
        <f t="shared" ref="P7:P16" si="5">(N7/H7-1)*100</f>
        <v>6.1498913192785443</v>
      </c>
      <c r="Q7" s="36">
        <f t="shared" ref="Q7:Q16" si="6">(N7/J7-1)*100</f>
        <v>6.0708896926632727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2009'!D51</f>
        <v>10228.905000000001</v>
      </c>
      <c r="D8" s="321">
        <f>'معدل 2010'!D51</f>
        <v>11210.710999999999</v>
      </c>
      <c r="E8" s="322"/>
      <c r="F8" s="321">
        <f>'نفقات فعلية 2010'!D51</f>
        <v>8942.0329999999994</v>
      </c>
      <c r="G8" s="322"/>
      <c r="H8" s="319">
        <f>'مصدق 2011'!D51</f>
        <v>11018.210999999999</v>
      </c>
      <c r="I8" s="320"/>
      <c r="J8" s="319">
        <f>'منقح 2011'!D51</f>
        <v>11018.210999999999</v>
      </c>
      <c r="K8" s="320"/>
      <c r="L8" s="309">
        <f>'مقترح 2012'!D51</f>
        <v>15611.394</v>
      </c>
      <c r="M8" s="310"/>
      <c r="N8" s="309">
        <f>متفق2012!D51</f>
        <v>10728.210999999999</v>
      </c>
      <c r="O8" s="310"/>
      <c r="P8" s="36">
        <f t="shared" si="5"/>
        <v>-2.6320062304125424</v>
      </c>
      <c r="Q8" s="36">
        <f t="shared" si="6"/>
        <v>-2.6320062304125424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2009'!E51</f>
        <v>0</v>
      </c>
      <c r="D9" s="321">
        <f>'معدل 2010'!E51</f>
        <v>0</v>
      </c>
      <c r="E9" s="322"/>
      <c r="F9" s="321">
        <f>'نفقات فعلية 2010'!E51</f>
        <v>0</v>
      </c>
      <c r="G9" s="322"/>
      <c r="H9" s="319">
        <f>'مصدق 2011'!E51</f>
        <v>0</v>
      </c>
      <c r="I9" s="320"/>
      <c r="J9" s="319">
        <f>'منقح 2011'!E51</f>
        <v>0</v>
      </c>
      <c r="K9" s="320"/>
      <c r="L9" s="309">
        <f>'مقترح 2012'!E51</f>
        <v>0</v>
      </c>
      <c r="M9" s="310"/>
      <c r="N9" s="309">
        <f>متفق2012!E51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2009'!F51</f>
        <v>35407</v>
      </c>
      <c r="D10" s="321">
        <f>'معدل 2010'!F51</f>
        <v>0</v>
      </c>
      <c r="E10" s="322"/>
      <c r="F10" s="321">
        <f>'نفقات فعلية 2010'!F51</f>
        <v>0</v>
      </c>
      <c r="G10" s="322"/>
      <c r="H10" s="319">
        <f>'مصدق 2011'!F51</f>
        <v>0</v>
      </c>
      <c r="I10" s="320"/>
      <c r="J10" s="319">
        <f>'منقح 2011'!F51</f>
        <v>0</v>
      </c>
      <c r="K10" s="320"/>
      <c r="L10" s="309">
        <f>'مقترح 2012'!F51</f>
        <v>2925000</v>
      </c>
      <c r="M10" s="310"/>
      <c r="N10" s="309">
        <f>متفق2012!F51</f>
        <v>1360000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2009'!G51</f>
        <v>0</v>
      </c>
      <c r="D11" s="321">
        <f>'معدل 2010'!G51</f>
        <v>0</v>
      </c>
      <c r="E11" s="322"/>
      <c r="F11" s="321">
        <f>'نفقات فعلية 2010'!G51</f>
        <v>0</v>
      </c>
      <c r="G11" s="322"/>
      <c r="H11" s="319">
        <f>'مصدق 2011'!G51</f>
        <v>0</v>
      </c>
      <c r="I11" s="320"/>
      <c r="J11" s="319">
        <f>'منقح 2011'!G51</f>
        <v>465.26</v>
      </c>
      <c r="K11" s="320"/>
      <c r="L11" s="309">
        <f>'مقترح 2012'!G51</f>
        <v>452.2</v>
      </c>
      <c r="M11" s="310"/>
      <c r="N11" s="309">
        <f>متفق2012!G51</f>
        <v>452.2</v>
      </c>
      <c r="O11" s="310"/>
      <c r="P11" s="36" t="e">
        <f t="shared" si="5"/>
        <v>#DIV/0!</v>
      </c>
      <c r="Q11" s="36">
        <f t="shared" si="6"/>
        <v>-2.8070326269182821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2009'!H51</f>
        <v>4200000</v>
      </c>
      <c r="D12" s="321">
        <f>'معدل 2010'!H51</f>
        <v>3500000</v>
      </c>
      <c r="E12" s="322"/>
      <c r="F12" s="321">
        <f>'نفقات فعلية 2010'!H51</f>
        <v>3500000</v>
      </c>
      <c r="G12" s="322"/>
      <c r="H12" s="319">
        <f>'مصدق 2011'!H51</f>
        <v>4000000</v>
      </c>
      <c r="I12" s="320"/>
      <c r="J12" s="319">
        <f>'منقح 2011'!H51</f>
        <v>4000000</v>
      </c>
      <c r="K12" s="320"/>
      <c r="L12" s="309">
        <f>'مقترح 2012'!H51</f>
        <v>5762000</v>
      </c>
      <c r="M12" s="310"/>
      <c r="N12" s="309">
        <f>متفق2012!H51</f>
        <v>4000000</v>
      </c>
      <c r="O12" s="310"/>
      <c r="P12" s="36">
        <f t="shared" si="5"/>
        <v>0</v>
      </c>
      <c r="Q12" s="36">
        <f t="shared" si="6"/>
        <v>0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2009'!I51</f>
        <v>58.835000000000001</v>
      </c>
      <c r="D13" s="321">
        <f>'معدل 2010'!I51</f>
        <v>1173195.5889999999</v>
      </c>
      <c r="E13" s="322"/>
      <c r="F13" s="321">
        <f>'نفقات فعلية 2010'!I51</f>
        <v>674524.70600000001</v>
      </c>
      <c r="G13" s="322"/>
      <c r="H13" s="319">
        <f>'مصدق 2011'!I51</f>
        <v>551920.57900000003</v>
      </c>
      <c r="I13" s="320"/>
      <c r="J13" s="319">
        <f>'منقح 2011'!I51</f>
        <v>551920.57900000003</v>
      </c>
      <c r="K13" s="320"/>
      <c r="L13" s="309">
        <f>'مقترح 2012'!I51</f>
        <v>750.24</v>
      </c>
      <c r="M13" s="310"/>
      <c r="N13" s="309">
        <f>متفق2012!I51</f>
        <v>450.21</v>
      </c>
      <c r="O13" s="310"/>
      <c r="P13" s="36">
        <f t="shared" si="5"/>
        <v>-99.918428480993455</v>
      </c>
      <c r="Q13" s="36">
        <f t="shared" si="6"/>
        <v>-99.918428480993455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2009'!J51</f>
        <v>734.52700000000004</v>
      </c>
      <c r="D14" s="321">
        <f>'معدل 2010'!J51</f>
        <v>1020.729</v>
      </c>
      <c r="E14" s="322"/>
      <c r="F14" s="321">
        <f>'نفقات فعلية 2010'!J51</f>
        <v>694.49699999999996</v>
      </c>
      <c r="G14" s="322"/>
      <c r="H14" s="319">
        <f>'مصدق 2011'!J51</f>
        <v>335.75</v>
      </c>
      <c r="I14" s="320"/>
      <c r="J14" s="319">
        <f>'منقح 2011'!J51</f>
        <v>335.75</v>
      </c>
      <c r="K14" s="320"/>
      <c r="L14" s="309">
        <f>'مقترح 2012'!J51</f>
        <v>2739</v>
      </c>
      <c r="M14" s="310"/>
      <c r="N14" s="309">
        <f>متفق2012!J51</f>
        <v>626</v>
      </c>
      <c r="O14" s="310"/>
      <c r="P14" s="36">
        <f t="shared" si="5"/>
        <v>86.448250186150403</v>
      </c>
      <c r="Q14" s="36">
        <f t="shared" si="6"/>
        <v>86.448250186150403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2009'!N51</f>
        <v>14021.668</v>
      </c>
      <c r="D15" s="323">
        <f>'معدل 2010'!N51</f>
        <v>91438</v>
      </c>
      <c r="E15" s="324"/>
      <c r="F15" s="323">
        <f>'نفقات فعلية 2010'!N51</f>
        <v>11712.264999999999</v>
      </c>
      <c r="G15" s="324"/>
      <c r="H15" s="333">
        <f>'مصدق 2011'!N51</f>
        <v>40000</v>
      </c>
      <c r="I15" s="334"/>
      <c r="J15" s="333">
        <f>'منقح 2011'!N51</f>
        <v>40000</v>
      </c>
      <c r="K15" s="334"/>
      <c r="L15" s="325">
        <f>'مقترح 2012'!N51</f>
        <v>40000</v>
      </c>
      <c r="M15" s="326"/>
      <c r="N15" s="325">
        <f>متفق2012!N51</f>
        <v>28000</v>
      </c>
      <c r="O15" s="326"/>
      <c r="P15" s="36">
        <f t="shared" si="5"/>
        <v>-30.000000000000004</v>
      </c>
      <c r="Q15" s="36">
        <f t="shared" si="6"/>
        <v>-30.000000000000004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4282119.3839999996</v>
      </c>
      <c r="D16" s="416">
        <f>D6+D15</f>
        <v>4810564.034</v>
      </c>
      <c r="E16" s="417"/>
      <c r="F16" s="416">
        <f t="shared" ref="F16" si="7">F6+F15</f>
        <v>4217685.1270000003</v>
      </c>
      <c r="G16" s="417"/>
      <c r="H16" s="416">
        <f t="shared" ref="H16" si="8">H6+H15</f>
        <v>4636143.7549999999</v>
      </c>
      <c r="I16" s="417"/>
      <c r="J16" s="416">
        <f t="shared" ref="J16" si="9">J6+J15</f>
        <v>4636633.4960000003</v>
      </c>
      <c r="K16" s="417"/>
      <c r="L16" s="418">
        <f t="shared" ref="L16" si="10">L6+L15</f>
        <v>8782211.7680000011</v>
      </c>
      <c r="M16" s="419"/>
      <c r="N16" s="418">
        <f t="shared" ref="N16" si="11">N6+N15</f>
        <v>5435147.2570000002</v>
      </c>
      <c r="O16" s="419"/>
      <c r="P16" s="36">
        <f t="shared" si="5"/>
        <v>17.234226206603044</v>
      </c>
      <c r="Q16" s="36">
        <f t="shared" si="6"/>
        <v>17.22184342775579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2009'!C51</f>
        <v>7909.0450000000001</v>
      </c>
      <c r="E21" s="318"/>
      <c r="F21" s="309">
        <f>ايرادفعلي2010!C51</f>
        <v>6159.2150000000001</v>
      </c>
      <c r="G21" s="310"/>
      <c r="H21" s="309">
        <f>مخطط2011!C51</f>
        <v>5110</v>
      </c>
      <c r="I21" s="310"/>
      <c r="J21" s="315">
        <f>مخطط2012!C51</f>
        <v>7073</v>
      </c>
      <c r="K21" s="316"/>
      <c r="L21" s="37">
        <f>(J21/H21-1)*100</f>
        <v>38.414872798434452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2009'!D51</f>
        <v>0</v>
      </c>
      <c r="E22" s="318"/>
      <c r="F22" s="309">
        <f>ايرادفعلي2010!D51</f>
        <v>0</v>
      </c>
      <c r="G22" s="310"/>
      <c r="H22" s="309">
        <f>مخطط2011!D51</f>
        <v>0</v>
      </c>
      <c r="I22" s="310"/>
      <c r="J22" s="315">
        <f>مخطط2012!D51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2009'!E51</f>
        <v>0</v>
      </c>
      <c r="E23" s="318"/>
      <c r="F23" s="309">
        <f>ايرادفعلي2010!E51</f>
        <v>0</v>
      </c>
      <c r="G23" s="310"/>
      <c r="H23" s="309">
        <f>مخطط2011!E51</f>
        <v>0</v>
      </c>
      <c r="I23" s="310"/>
      <c r="J23" s="315">
        <f>مخطط2012!E51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2009'!F51</f>
        <v>24186.505000000001</v>
      </c>
      <c r="E24" s="318"/>
      <c r="F24" s="309">
        <f>ايرادفعلي2010!F51</f>
        <v>152898.98199999999</v>
      </c>
      <c r="G24" s="310"/>
      <c r="H24" s="309">
        <f>مخطط2011!F51</f>
        <v>137900.75</v>
      </c>
      <c r="I24" s="310"/>
      <c r="J24" s="315">
        <f>مخطط2012!F51</f>
        <v>24608.75</v>
      </c>
      <c r="K24" s="316"/>
      <c r="L24" s="37">
        <f t="shared" si="12"/>
        <v>-82.15473809968401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2009'!G51</f>
        <v>0</v>
      </c>
      <c r="E25" s="318"/>
      <c r="F25" s="309">
        <f>ايرادفعلي2010!G51</f>
        <v>0</v>
      </c>
      <c r="G25" s="310"/>
      <c r="H25" s="309">
        <f>مخطط2011!G51</f>
        <v>0</v>
      </c>
      <c r="I25" s="310"/>
      <c r="J25" s="315">
        <f>مخطط2012!G51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32095.550000000003</v>
      </c>
      <c r="E26" s="393"/>
      <c r="F26" s="392">
        <f>SUM(F21:G25)</f>
        <v>159058.19699999999</v>
      </c>
      <c r="G26" s="393"/>
      <c r="H26" s="392">
        <f>SUM(H21:I25)</f>
        <v>143010.75</v>
      </c>
      <c r="I26" s="393"/>
      <c r="J26" s="392">
        <f>SUM(J21:K25)</f>
        <v>31681.75</v>
      </c>
      <c r="K26" s="393"/>
      <c r="L26" s="37">
        <f t="shared" si="12"/>
        <v>-77.846595448244273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9</v>
      </c>
      <c r="E29" s="182">
        <v>9</v>
      </c>
      <c r="F29" s="182">
        <v>25</v>
      </c>
      <c r="G29" s="182">
        <v>60</v>
      </c>
      <c r="H29" s="182">
        <v>198</v>
      </c>
      <c r="I29" s="182">
        <v>115</v>
      </c>
      <c r="J29" s="182">
        <v>263</v>
      </c>
      <c r="K29" s="182">
        <v>330</v>
      </c>
      <c r="L29" s="182">
        <v>264</v>
      </c>
      <c r="M29" s="182">
        <v>164</v>
      </c>
      <c r="N29" s="182">
        <v>145</v>
      </c>
      <c r="O29" s="182">
        <v>217</v>
      </c>
      <c r="P29" s="172">
        <f>SUM(D29:O29)</f>
        <v>1799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7</v>
      </c>
      <c r="E32" s="187">
        <v>9</v>
      </c>
      <c r="F32" s="187">
        <v>26</v>
      </c>
      <c r="G32" s="187">
        <v>60</v>
      </c>
      <c r="H32" s="187">
        <v>197</v>
      </c>
      <c r="I32" s="187">
        <v>114</v>
      </c>
      <c r="J32" s="187">
        <v>339</v>
      </c>
      <c r="K32" s="187">
        <v>327</v>
      </c>
      <c r="L32" s="187">
        <v>282</v>
      </c>
      <c r="M32" s="188">
        <v>167</v>
      </c>
      <c r="N32" s="188">
        <v>78</v>
      </c>
      <c r="O32" s="187">
        <v>146</v>
      </c>
      <c r="P32" s="172">
        <f>SUM(D32:O32)</f>
        <v>1752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رقم(1)2012'!C47</f>
        <v>7</v>
      </c>
      <c r="E35" s="192">
        <f>'جدول رقم(1)2012'!D47</f>
        <v>9</v>
      </c>
      <c r="F35" s="192">
        <f>'جدول رقم(1)2012'!E47</f>
        <v>26</v>
      </c>
      <c r="G35" s="192">
        <f>'جدول رقم(1)2012'!F47</f>
        <v>62</v>
      </c>
      <c r="H35" s="192">
        <f>'جدول رقم(1)2012'!G47</f>
        <v>252</v>
      </c>
      <c r="I35" s="192">
        <f>'جدول رقم(1)2012'!H47</f>
        <v>220</v>
      </c>
      <c r="J35" s="192">
        <f>'جدول رقم(1)2012'!I47</f>
        <v>612</v>
      </c>
      <c r="K35" s="192">
        <f>'جدول رقم(1)2012'!J47</f>
        <v>602</v>
      </c>
      <c r="L35" s="192">
        <f>'جدول رقم(1)2012'!K47</f>
        <v>613</v>
      </c>
      <c r="M35" s="192">
        <f>'جدول رقم(1)2012'!L47</f>
        <v>222</v>
      </c>
      <c r="N35" s="192">
        <f>'جدول رقم(1)2012'!M47</f>
        <v>118</v>
      </c>
      <c r="O35" s="192">
        <f>'جدول رقم(1)2012'!N47</f>
        <v>128</v>
      </c>
      <c r="P35" s="193">
        <f>SUM(D35:O35)</f>
        <v>2871</v>
      </c>
      <c r="Q35" s="32">
        <v>60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98835.898000000001</v>
      </c>
      <c r="D6" s="416">
        <f>SUM(D7:E14)</f>
        <v>180287.986</v>
      </c>
      <c r="E6" s="417"/>
      <c r="F6" s="416">
        <f t="shared" ref="F6" si="0">SUM(F7:G14)</f>
        <v>138653.58999999997</v>
      </c>
      <c r="G6" s="417"/>
      <c r="H6" s="416">
        <f t="shared" ref="H6" si="1">SUM(H7:I14)</f>
        <v>184737.54300000001</v>
      </c>
      <c r="I6" s="417"/>
      <c r="J6" s="416">
        <f t="shared" ref="J6" si="2">SUM(J7:K14)</f>
        <v>191066.859</v>
      </c>
      <c r="K6" s="417"/>
      <c r="L6" s="418">
        <f t="shared" ref="L6" si="3">SUM(L7:M14)</f>
        <v>256783.92100000003</v>
      </c>
      <c r="M6" s="419"/>
      <c r="N6" s="418">
        <f t="shared" ref="N6" si="4">SUM(N7:O14)</f>
        <v>187174.39800000002</v>
      </c>
      <c r="O6" s="419"/>
      <c r="P6" s="36">
        <f>(N6/H6-1)*100</f>
        <v>1.319090294494174</v>
      </c>
      <c r="Q6" s="36">
        <f>(N6/J6-1)*100</f>
        <v>-2.0372245717400816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2009'!C52</f>
        <v>67303.509000000005</v>
      </c>
      <c r="D7" s="321">
        <f>'معدل 2010'!C52</f>
        <v>94972.930999999997</v>
      </c>
      <c r="E7" s="322"/>
      <c r="F7" s="321">
        <f>'نفقات فعلية 2010'!C52</f>
        <v>68691.812999999995</v>
      </c>
      <c r="G7" s="322"/>
      <c r="H7" s="319">
        <f>'مصدق 2011'!C52</f>
        <v>96083.812000000005</v>
      </c>
      <c r="I7" s="320"/>
      <c r="J7" s="319">
        <f>'منقح 2011'!C52</f>
        <v>97022.335000000006</v>
      </c>
      <c r="K7" s="320"/>
      <c r="L7" s="309">
        <f>'مقترح 2012'!C52</f>
        <v>106420.743</v>
      </c>
      <c r="M7" s="310"/>
      <c r="N7" s="309">
        <f>متفق2012!C52</f>
        <v>103164.077</v>
      </c>
      <c r="O7" s="310"/>
      <c r="P7" s="36">
        <f t="shared" ref="P7:P16" si="5">(N7/H7-1)*100</f>
        <v>7.3688427349239527</v>
      </c>
      <c r="Q7" s="36">
        <f t="shared" ref="Q7:Q16" si="6">(N7/J7-1)*100</f>
        <v>6.3302351979057203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2009'!D52</f>
        <v>9813.5040000000008</v>
      </c>
      <c r="D8" s="321">
        <f>'معدل 2010'!D52</f>
        <v>20102.530999999999</v>
      </c>
      <c r="E8" s="322"/>
      <c r="F8" s="321">
        <f>'نفقات فعلية 2010'!D52</f>
        <v>11813.355</v>
      </c>
      <c r="G8" s="322"/>
      <c r="H8" s="319">
        <f>'مصدق 2011'!D52</f>
        <v>23985.780999999999</v>
      </c>
      <c r="I8" s="320"/>
      <c r="J8" s="319">
        <f>'منقح 2011'!D52</f>
        <v>23225.780999999999</v>
      </c>
      <c r="K8" s="320"/>
      <c r="L8" s="309">
        <f>'مقترح 2012'!D52</f>
        <v>72060.229000000007</v>
      </c>
      <c r="M8" s="310"/>
      <c r="N8" s="309">
        <f>متفق2012!D52</f>
        <v>15342</v>
      </c>
      <c r="O8" s="310"/>
      <c r="P8" s="36">
        <f t="shared" si="5"/>
        <v>-36.03710464962554</v>
      </c>
      <c r="Q8" s="36">
        <f t="shared" si="6"/>
        <v>-33.944094280403313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2009'!E52</f>
        <v>0</v>
      </c>
      <c r="D9" s="321">
        <f>'معدل 2010'!E52</f>
        <v>0</v>
      </c>
      <c r="E9" s="322"/>
      <c r="F9" s="321">
        <f>'نفقات فعلية 2010'!E52</f>
        <v>0</v>
      </c>
      <c r="G9" s="322"/>
      <c r="H9" s="319">
        <f>'مصدق 2011'!E52</f>
        <v>0</v>
      </c>
      <c r="I9" s="320"/>
      <c r="J9" s="319">
        <f>'منقح 2011'!E52</f>
        <v>0</v>
      </c>
      <c r="K9" s="320"/>
      <c r="L9" s="309">
        <f>'مقترح 2012'!E52</f>
        <v>0</v>
      </c>
      <c r="M9" s="310"/>
      <c r="N9" s="309">
        <f>متفق2012!E52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2009'!F52</f>
        <v>0</v>
      </c>
      <c r="D10" s="321">
        <f>'معدل 2010'!F52</f>
        <v>0</v>
      </c>
      <c r="E10" s="322"/>
      <c r="F10" s="321">
        <f>'نفقات فعلية 2010'!F52</f>
        <v>0</v>
      </c>
      <c r="G10" s="322"/>
      <c r="H10" s="319">
        <f>'مصدق 2011'!F52</f>
        <v>0</v>
      </c>
      <c r="I10" s="320"/>
      <c r="J10" s="319">
        <f>'منقح 2011'!F52</f>
        <v>0</v>
      </c>
      <c r="K10" s="320"/>
      <c r="L10" s="309">
        <f>'مقترح 2012'!F52</f>
        <v>0</v>
      </c>
      <c r="M10" s="310"/>
      <c r="N10" s="309">
        <f>متفق2012!F52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2009'!G52</f>
        <v>19490.210999999999</v>
      </c>
      <c r="D11" s="321">
        <f>'معدل 2010'!G52</f>
        <v>40952.798999999999</v>
      </c>
      <c r="E11" s="322"/>
      <c r="F11" s="321">
        <f>'نفقات فعلية 2010'!G52</f>
        <v>38681.279000000002</v>
      </c>
      <c r="G11" s="322"/>
      <c r="H11" s="319">
        <f>'مصدق 2011'!G52</f>
        <v>40506.949999999997</v>
      </c>
      <c r="I11" s="320"/>
      <c r="J11" s="319">
        <f>'منقح 2011'!G52</f>
        <v>46307.743000000002</v>
      </c>
      <c r="K11" s="320"/>
      <c r="L11" s="309">
        <f>'مقترح 2012'!G52</f>
        <v>42623.271000000001</v>
      </c>
      <c r="M11" s="310"/>
      <c r="N11" s="309">
        <f>متفق2012!G52</f>
        <v>42554.321000000004</v>
      </c>
      <c r="O11" s="310"/>
      <c r="P11" s="36">
        <f t="shared" si="5"/>
        <v>5.0543696822397344</v>
      </c>
      <c r="Q11" s="36">
        <f t="shared" si="6"/>
        <v>-8.1053874726738417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2009'!H52</f>
        <v>0</v>
      </c>
      <c r="D12" s="321">
        <f>'معدل 2010'!H52</f>
        <v>0</v>
      </c>
      <c r="E12" s="322"/>
      <c r="F12" s="321">
        <f>'نفقات فعلية 2010'!H52</f>
        <v>0</v>
      </c>
      <c r="G12" s="322"/>
      <c r="H12" s="319">
        <f>'مصدق 2011'!H52</f>
        <v>0</v>
      </c>
      <c r="I12" s="320"/>
      <c r="J12" s="319">
        <f>'منقح 2011'!H52</f>
        <v>0</v>
      </c>
      <c r="K12" s="320"/>
      <c r="L12" s="309">
        <f>'مقترح 2012'!H52</f>
        <v>0</v>
      </c>
      <c r="M12" s="310"/>
      <c r="N12" s="309">
        <f>متفق2012!H52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2009'!I52</f>
        <v>847.25300000000004</v>
      </c>
      <c r="D13" s="321">
        <f>'معدل 2010'!I52</f>
        <v>19339.974999999999</v>
      </c>
      <c r="E13" s="322"/>
      <c r="F13" s="321">
        <f>'نفقات فعلية 2010'!I52</f>
        <v>16014.699000000001</v>
      </c>
      <c r="G13" s="322"/>
      <c r="H13" s="319">
        <f>'مصدق 2011'!I52</f>
        <v>23500</v>
      </c>
      <c r="I13" s="320"/>
      <c r="J13" s="319">
        <f>'منقح 2011'!I52</f>
        <v>23350</v>
      </c>
      <c r="K13" s="320"/>
      <c r="L13" s="309">
        <f>'مقترح 2012'!I52</f>
        <v>24859.678</v>
      </c>
      <c r="M13" s="310"/>
      <c r="N13" s="309">
        <f>متفق2012!I52</f>
        <v>22881</v>
      </c>
      <c r="O13" s="310"/>
      <c r="P13" s="36">
        <f t="shared" si="5"/>
        <v>-2.6340425531914846</v>
      </c>
      <c r="Q13" s="36">
        <f t="shared" si="6"/>
        <v>-2.008565310492505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2009'!J52</f>
        <v>1381.421</v>
      </c>
      <c r="D14" s="321">
        <f>'معدل 2010'!J52</f>
        <v>4919.75</v>
      </c>
      <c r="E14" s="322"/>
      <c r="F14" s="321">
        <f>'نفقات فعلية 2010'!J52</f>
        <v>3452.444</v>
      </c>
      <c r="G14" s="322"/>
      <c r="H14" s="319">
        <f>'مصدق 2011'!J52</f>
        <v>661</v>
      </c>
      <c r="I14" s="320"/>
      <c r="J14" s="319">
        <f>'منقح 2011'!J52</f>
        <v>1161</v>
      </c>
      <c r="K14" s="320"/>
      <c r="L14" s="309">
        <f>'مقترح 2012'!J52</f>
        <v>10820</v>
      </c>
      <c r="M14" s="310"/>
      <c r="N14" s="309">
        <f>متفق2012!J52</f>
        <v>3233</v>
      </c>
      <c r="O14" s="310"/>
      <c r="P14" s="36">
        <f t="shared" si="5"/>
        <v>389.10741301058999</v>
      </c>
      <c r="Q14" s="36">
        <f t="shared" si="6"/>
        <v>178.46683893195521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2009'!N52</f>
        <v>9275.3909999999996</v>
      </c>
      <c r="D15" s="323">
        <f>'معدل 2010'!N52</f>
        <v>42509.47</v>
      </c>
      <c r="E15" s="324"/>
      <c r="F15" s="323">
        <f>'نفقات فعلية 2010'!N52</f>
        <v>20857.359</v>
      </c>
      <c r="G15" s="324"/>
      <c r="H15" s="333">
        <f>'مصدق 2011'!N52</f>
        <v>140000</v>
      </c>
      <c r="I15" s="334"/>
      <c r="J15" s="333">
        <f>'منقح 2011'!N52</f>
        <v>140000</v>
      </c>
      <c r="K15" s="334"/>
      <c r="L15" s="325">
        <f>'مقترح 2012'!N52</f>
        <v>160000</v>
      </c>
      <c r="M15" s="326"/>
      <c r="N15" s="325">
        <f>متفق2012!N52</f>
        <v>112000</v>
      </c>
      <c r="O15" s="326"/>
      <c r="P15" s="36">
        <f t="shared" si="5"/>
        <v>-19.999999999999996</v>
      </c>
      <c r="Q15" s="36">
        <f t="shared" si="6"/>
        <v>-19.999999999999996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108111.289</v>
      </c>
      <c r="D16" s="416">
        <f>D6+D15</f>
        <v>222797.45600000001</v>
      </c>
      <c r="E16" s="417"/>
      <c r="F16" s="416">
        <f t="shared" ref="F16" si="7">F6+F15</f>
        <v>159510.94899999996</v>
      </c>
      <c r="G16" s="417"/>
      <c r="H16" s="416">
        <f t="shared" ref="H16" si="8">H6+H15</f>
        <v>324737.54300000001</v>
      </c>
      <c r="I16" s="417"/>
      <c r="J16" s="416">
        <f t="shared" ref="J16" si="9">J6+J15</f>
        <v>331066.859</v>
      </c>
      <c r="K16" s="417"/>
      <c r="L16" s="418">
        <f t="shared" ref="L16" si="10">L6+L15</f>
        <v>416783.92100000003</v>
      </c>
      <c r="M16" s="419"/>
      <c r="N16" s="418">
        <f t="shared" ref="N16" si="11">N6+N15</f>
        <v>299174.39800000004</v>
      </c>
      <c r="O16" s="419"/>
      <c r="P16" s="36">
        <f t="shared" si="5"/>
        <v>-7.8719401409032557</v>
      </c>
      <c r="Q16" s="36">
        <f t="shared" si="6"/>
        <v>-9.6332387652247498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2009'!C52</f>
        <v>171.59700000000001</v>
      </c>
      <c r="E21" s="318"/>
      <c r="F21" s="309">
        <f>ايرادفعلي2010!C52</f>
        <v>171.756</v>
      </c>
      <c r="G21" s="310"/>
      <c r="H21" s="309">
        <f>مخطط2011!C52</f>
        <v>198</v>
      </c>
      <c r="I21" s="310"/>
      <c r="J21" s="315">
        <f>مخطط2012!C52</f>
        <v>167</v>
      </c>
      <c r="K21" s="316"/>
      <c r="L21" s="37">
        <f>(J21/H21-1)*100</f>
        <v>-15.656565656565657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2009'!D52</f>
        <v>0</v>
      </c>
      <c r="E22" s="318"/>
      <c r="F22" s="309">
        <f>ايرادفعلي2010!D52</f>
        <v>0</v>
      </c>
      <c r="G22" s="310"/>
      <c r="H22" s="309">
        <f>مخطط2011!D52</f>
        <v>0</v>
      </c>
      <c r="I22" s="310"/>
      <c r="J22" s="315">
        <f>مخطط2012!D52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2009'!E52</f>
        <v>0</v>
      </c>
      <c r="E23" s="318"/>
      <c r="F23" s="309">
        <f>ايرادفعلي2010!E52</f>
        <v>0</v>
      </c>
      <c r="G23" s="310"/>
      <c r="H23" s="309">
        <f>مخطط2011!E52</f>
        <v>0</v>
      </c>
      <c r="I23" s="310"/>
      <c r="J23" s="315">
        <f>مخطط2012!E52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2009'!F52</f>
        <v>1590.385</v>
      </c>
      <c r="E24" s="318"/>
      <c r="F24" s="309">
        <f>ايرادفعلي2010!F52</f>
        <v>1971.1310000000001</v>
      </c>
      <c r="G24" s="310"/>
      <c r="H24" s="309">
        <f>مخطط2011!F52</f>
        <v>958.1</v>
      </c>
      <c r="I24" s="310"/>
      <c r="J24" s="315">
        <f>مخطط2012!F52</f>
        <v>1137.55</v>
      </c>
      <c r="K24" s="316"/>
      <c r="L24" s="37">
        <f t="shared" si="12"/>
        <v>18.729777685001547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2009'!G52</f>
        <v>0</v>
      </c>
      <c r="E25" s="318"/>
      <c r="F25" s="309">
        <f>ايرادفعلي2010!G52</f>
        <v>0</v>
      </c>
      <c r="G25" s="310"/>
      <c r="H25" s="309">
        <f>مخطط2011!G52</f>
        <v>0</v>
      </c>
      <c r="I25" s="310"/>
      <c r="J25" s="315">
        <f>مخطط2012!G52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1761.982</v>
      </c>
      <c r="E26" s="393"/>
      <c r="F26" s="392">
        <f>SUM(F21:G25)</f>
        <v>2142.8870000000002</v>
      </c>
      <c r="G26" s="393"/>
      <c r="H26" s="392">
        <f>SUM(H21:I25)</f>
        <v>1156.0999999999999</v>
      </c>
      <c r="I26" s="393"/>
      <c r="J26" s="392">
        <f>SUM(J21:K25)</f>
        <v>1304.55</v>
      </c>
      <c r="K26" s="393"/>
      <c r="L26" s="37">
        <f t="shared" si="12"/>
        <v>12.840584724504801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6</v>
      </c>
      <c r="E29" s="182">
        <v>25</v>
      </c>
      <c r="F29" s="182">
        <v>36</v>
      </c>
      <c r="G29" s="182">
        <v>237</v>
      </c>
      <c r="H29" s="182">
        <v>698</v>
      </c>
      <c r="I29" s="182">
        <v>947</v>
      </c>
      <c r="J29" s="182">
        <v>1562</v>
      </c>
      <c r="K29" s="182">
        <v>1402</v>
      </c>
      <c r="L29" s="182">
        <v>1803</v>
      </c>
      <c r="M29" s="182">
        <v>835</v>
      </c>
      <c r="N29" s="182">
        <v>492</v>
      </c>
      <c r="O29" s="182">
        <v>489</v>
      </c>
      <c r="P29" s="172">
        <f>SUM(D29:O29)</f>
        <v>8532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7</v>
      </c>
      <c r="E32" s="187">
        <v>18</v>
      </c>
      <c r="F32" s="187">
        <v>34</v>
      </c>
      <c r="G32" s="187">
        <v>218</v>
      </c>
      <c r="H32" s="187">
        <v>600</v>
      </c>
      <c r="I32" s="187">
        <v>787</v>
      </c>
      <c r="J32" s="187">
        <v>1556</v>
      </c>
      <c r="K32" s="187">
        <v>1195</v>
      </c>
      <c r="L32" s="187">
        <v>1519</v>
      </c>
      <c r="M32" s="188">
        <v>763</v>
      </c>
      <c r="N32" s="188">
        <v>471</v>
      </c>
      <c r="O32" s="187">
        <v>426</v>
      </c>
      <c r="P32" s="169">
        <f>SUM(D32:O32)</f>
        <v>7594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رقم(1)2012'!C48</f>
        <v>7</v>
      </c>
      <c r="E35" s="192">
        <f>'جدول رقم(1)2012'!D48</f>
        <v>19</v>
      </c>
      <c r="F35" s="192">
        <f>'جدول رقم(1)2012'!E48</f>
        <v>37</v>
      </c>
      <c r="G35" s="192">
        <f>'جدول رقم(1)2012'!F48</f>
        <v>279</v>
      </c>
      <c r="H35" s="192">
        <f>'جدول رقم(1)2012'!G48</f>
        <v>603</v>
      </c>
      <c r="I35" s="192">
        <f>'جدول رقم(1)2012'!H48</f>
        <v>889</v>
      </c>
      <c r="J35" s="192">
        <f>'جدول رقم(1)2012'!I48</f>
        <v>1719</v>
      </c>
      <c r="K35" s="192">
        <f>'جدول رقم(1)2012'!J48</f>
        <v>1267</v>
      </c>
      <c r="L35" s="192">
        <f>'جدول رقم(1)2012'!K48</f>
        <v>1956</v>
      </c>
      <c r="M35" s="192">
        <f>'جدول رقم(1)2012'!L48</f>
        <v>734</v>
      </c>
      <c r="N35" s="192">
        <f>'جدول رقم(1)2012'!M48</f>
        <v>484</v>
      </c>
      <c r="O35" s="192">
        <f>'جدول رقم(1)2012'!N48</f>
        <v>436</v>
      </c>
      <c r="P35" s="193">
        <f>SUM(D35:O35)</f>
        <v>8430</v>
      </c>
      <c r="Q35" s="32">
        <v>61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21" sqref="P21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289123.663</v>
      </c>
      <c r="D6" s="416">
        <f>SUM(D7:E14)</f>
        <v>405434.10700000002</v>
      </c>
      <c r="E6" s="417"/>
      <c r="F6" s="416">
        <f t="shared" ref="F6" si="0">SUM(F7:G14)</f>
        <v>187031.378</v>
      </c>
      <c r="G6" s="417"/>
      <c r="H6" s="416">
        <f t="shared" ref="H6" si="1">SUM(H7:I14)</f>
        <v>221339.09400000001</v>
      </c>
      <c r="I6" s="417"/>
      <c r="J6" s="416">
        <f t="shared" ref="J6" si="2">SUM(J7:K14)</f>
        <v>223270.56199999998</v>
      </c>
      <c r="K6" s="417"/>
      <c r="L6" s="418">
        <f t="shared" ref="L6" si="3">SUM(L7:M14)</f>
        <v>354201.07400000002</v>
      </c>
      <c r="M6" s="419"/>
      <c r="N6" s="418">
        <f t="shared" ref="N6" si="4">SUM(N7:O14)</f>
        <v>234468.31499999997</v>
      </c>
      <c r="O6" s="419"/>
      <c r="P6" s="36">
        <f>(N6/H6-1)*100</f>
        <v>5.9317225722447242</v>
      </c>
      <c r="Q6" s="36">
        <f>(N6/J6-1)*100</f>
        <v>5.0153288905144588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2009'!C53</f>
        <v>35500.07</v>
      </c>
      <c r="D7" s="321">
        <f>'معدل 2010'!C53</f>
        <v>49368.135999999999</v>
      </c>
      <c r="E7" s="322"/>
      <c r="F7" s="321">
        <f>'نفقات فعلية 2010'!C53</f>
        <v>39989.201999999997</v>
      </c>
      <c r="G7" s="322"/>
      <c r="H7" s="319">
        <f>'مصدق 2011'!C53</f>
        <v>49909.858</v>
      </c>
      <c r="I7" s="320"/>
      <c r="J7" s="319">
        <f>'منقح 2011'!C53</f>
        <v>50346.171000000002</v>
      </c>
      <c r="K7" s="320"/>
      <c r="L7" s="309">
        <f>'مقترح 2012'!C53</f>
        <v>53816.3</v>
      </c>
      <c r="M7" s="310"/>
      <c r="N7" s="309">
        <f>متفق2012!C53</f>
        <v>51655.012000000002</v>
      </c>
      <c r="O7" s="310"/>
      <c r="P7" s="36">
        <f t="shared" ref="P7:P16" si="5">(N7/H7-1)*100</f>
        <v>3.4966118316746231</v>
      </c>
      <c r="Q7" s="36">
        <f t="shared" ref="Q7:Q16" si="6">(N7/J7-1)*100</f>
        <v>2.5996833006426634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2009'!D53</f>
        <v>37657.665000000001</v>
      </c>
      <c r="D8" s="321">
        <f>'معدل 2010'!D53</f>
        <v>168163.58300000001</v>
      </c>
      <c r="E8" s="322"/>
      <c r="F8" s="321">
        <f>'نفقات فعلية 2010'!D53</f>
        <v>65721.842999999993</v>
      </c>
      <c r="G8" s="322"/>
      <c r="H8" s="319">
        <f>'مصدق 2011'!D53</f>
        <v>170977.43100000001</v>
      </c>
      <c r="I8" s="320"/>
      <c r="J8" s="319">
        <f>'منقح 2011'!D53</f>
        <v>169845.38699999999</v>
      </c>
      <c r="K8" s="320"/>
      <c r="L8" s="309">
        <f>'مقترح 2012'!D53</f>
        <v>203339.53099999999</v>
      </c>
      <c r="M8" s="310"/>
      <c r="N8" s="309">
        <f>متفق2012!D53</f>
        <v>181581</v>
      </c>
      <c r="O8" s="310"/>
      <c r="P8" s="36">
        <f t="shared" si="5"/>
        <v>6.2017360642177222</v>
      </c>
      <c r="Q8" s="36">
        <f t="shared" si="6"/>
        <v>6.9095859518398361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2009'!E53</f>
        <v>0</v>
      </c>
      <c r="D9" s="321">
        <f>'معدل 2010'!E53</f>
        <v>0</v>
      </c>
      <c r="E9" s="322"/>
      <c r="F9" s="321">
        <f>'نفقات فعلية 2010'!E53</f>
        <v>0</v>
      </c>
      <c r="G9" s="322"/>
      <c r="H9" s="319">
        <f>'مصدق 2011'!E53</f>
        <v>0</v>
      </c>
      <c r="I9" s="320"/>
      <c r="J9" s="319">
        <f>'منقح 2011'!E53</f>
        <v>0</v>
      </c>
      <c r="K9" s="320"/>
      <c r="L9" s="309">
        <f>'مقترح 2012'!E53</f>
        <v>0</v>
      </c>
      <c r="M9" s="310"/>
      <c r="N9" s="309">
        <f>متفق2012!E53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2009'!F53</f>
        <v>210916.76</v>
      </c>
      <c r="D10" s="321">
        <f>'معدل 2010'!F53</f>
        <v>74435.676000000007</v>
      </c>
      <c r="E10" s="322"/>
      <c r="F10" s="321">
        <f>'نفقات فعلية 2010'!F53</f>
        <v>73970.354000000007</v>
      </c>
      <c r="G10" s="322"/>
      <c r="H10" s="319">
        <f>'مصدق 2011'!F53</f>
        <v>0</v>
      </c>
      <c r="I10" s="320"/>
      <c r="J10" s="319">
        <f>'منقح 2011'!F53</f>
        <v>685.13099999999997</v>
      </c>
      <c r="K10" s="320"/>
      <c r="L10" s="309">
        <f>'مقترح 2012'!F53</f>
        <v>95245</v>
      </c>
      <c r="M10" s="310"/>
      <c r="N10" s="309">
        <f>متفق2012!F53</f>
        <v>0</v>
      </c>
      <c r="O10" s="310"/>
      <c r="P10" s="36" t="e">
        <f t="shared" si="5"/>
        <v>#DIV/0!</v>
      </c>
      <c r="Q10" s="36">
        <f t="shared" si="6"/>
        <v>-100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2009'!G53</f>
        <v>0</v>
      </c>
      <c r="D11" s="321">
        <f>'معدل 2010'!G53</f>
        <v>0</v>
      </c>
      <c r="E11" s="322"/>
      <c r="F11" s="321">
        <f>'نفقات فعلية 2010'!G53</f>
        <v>0</v>
      </c>
      <c r="G11" s="322"/>
      <c r="H11" s="319">
        <f>'مصدق 2011'!G53</f>
        <v>0</v>
      </c>
      <c r="I11" s="320"/>
      <c r="J11" s="319">
        <f>'منقح 2011'!G53</f>
        <v>1182.068</v>
      </c>
      <c r="K11" s="320"/>
      <c r="L11" s="309">
        <f>'مقترح 2012'!G53</f>
        <v>780.49800000000005</v>
      </c>
      <c r="M11" s="310"/>
      <c r="N11" s="309">
        <f>متفق2012!G53</f>
        <v>780.49800000000005</v>
      </c>
      <c r="O11" s="310"/>
      <c r="P11" s="36" t="e">
        <f t="shared" si="5"/>
        <v>#DIV/0!</v>
      </c>
      <c r="Q11" s="36">
        <f t="shared" si="6"/>
        <v>-33.971818880132098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2009'!H53</f>
        <v>0</v>
      </c>
      <c r="D12" s="321">
        <f>'معدل 2010'!H53</f>
        <v>0</v>
      </c>
      <c r="E12" s="322"/>
      <c r="F12" s="321">
        <f>'نفقات فعلية 2010'!H53</f>
        <v>0</v>
      </c>
      <c r="G12" s="322"/>
      <c r="H12" s="319">
        <f>'مصدق 2011'!H53</f>
        <v>0</v>
      </c>
      <c r="I12" s="320"/>
      <c r="J12" s="319">
        <f>'منقح 2011'!H53</f>
        <v>0</v>
      </c>
      <c r="K12" s="320"/>
      <c r="L12" s="309">
        <f>'مقترح 2012'!H53</f>
        <v>0</v>
      </c>
      <c r="M12" s="310"/>
      <c r="N12" s="309">
        <f>متفق2012!H53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2009'!I53</f>
        <v>259.07499999999999</v>
      </c>
      <c r="D13" s="321">
        <f>'معدل 2010'!I53</f>
        <v>505.57600000000002</v>
      </c>
      <c r="E13" s="322"/>
      <c r="F13" s="321">
        <f>'نفقات فعلية 2010'!I53</f>
        <v>389.82799999999997</v>
      </c>
      <c r="G13" s="322"/>
      <c r="H13" s="319">
        <f>'مصدق 2011'!I53</f>
        <v>51.405999999999999</v>
      </c>
      <c r="I13" s="320"/>
      <c r="J13" s="319">
        <f>'منقح 2011'!I53</f>
        <v>301.40600000000001</v>
      </c>
      <c r="K13" s="320"/>
      <c r="L13" s="309">
        <f>'مقترح 2012'!I53</f>
        <v>54.405999999999999</v>
      </c>
      <c r="M13" s="310"/>
      <c r="N13" s="309">
        <f>متفق2012!I53</f>
        <v>51.405999999999999</v>
      </c>
      <c r="O13" s="310"/>
      <c r="P13" s="36">
        <f t="shared" si="5"/>
        <v>0</v>
      </c>
      <c r="Q13" s="36">
        <f t="shared" si="6"/>
        <v>-82.944599643006441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2009'!J53</f>
        <v>4790.0929999999998</v>
      </c>
      <c r="D14" s="321">
        <f>'معدل 2010'!J53</f>
        <v>112961.136</v>
      </c>
      <c r="E14" s="322"/>
      <c r="F14" s="321">
        <f>'نفقات فعلية 2010'!J53</f>
        <v>6960.1509999999998</v>
      </c>
      <c r="G14" s="322"/>
      <c r="H14" s="319">
        <f>'مصدق 2011'!J53</f>
        <v>400.399</v>
      </c>
      <c r="I14" s="320"/>
      <c r="J14" s="319">
        <f>'منقح 2011'!J53</f>
        <v>910.399</v>
      </c>
      <c r="K14" s="320"/>
      <c r="L14" s="309">
        <f>'مقترح 2012'!J53</f>
        <v>965.33900000000006</v>
      </c>
      <c r="M14" s="310"/>
      <c r="N14" s="309">
        <f>متفق2012!J53</f>
        <v>400.399</v>
      </c>
      <c r="O14" s="310"/>
      <c r="P14" s="36">
        <f t="shared" si="5"/>
        <v>0</v>
      </c>
      <c r="Q14" s="36">
        <f t="shared" si="6"/>
        <v>-56.019393694413111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2009'!N53</f>
        <v>80910.523000000001</v>
      </c>
      <c r="D15" s="323">
        <f>'معدل 2010'!N53</f>
        <v>537167.28700000001</v>
      </c>
      <c r="E15" s="324"/>
      <c r="F15" s="323">
        <f>'نفقات فعلية 2010'!N53</f>
        <v>117618.894</v>
      </c>
      <c r="G15" s="324"/>
      <c r="H15" s="333">
        <f>'مصدق 2011'!N53</f>
        <v>333700</v>
      </c>
      <c r="I15" s="334"/>
      <c r="J15" s="333">
        <f>'منقح 2011'!N53</f>
        <v>357943.61099999998</v>
      </c>
      <c r="K15" s="334"/>
      <c r="L15" s="325">
        <f>'مقترح 2012'!N53</f>
        <v>674325.39</v>
      </c>
      <c r="M15" s="326"/>
      <c r="N15" s="325">
        <f>متفق2012!N53</f>
        <v>672027.77300000004</v>
      </c>
      <c r="O15" s="326"/>
      <c r="P15" s="36">
        <f t="shared" si="5"/>
        <v>101.38680641294577</v>
      </c>
      <c r="Q15" s="36">
        <f t="shared" si="6"/>
        <v>87.746827250954922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370034.18599999999</v>
      </c>
      <c r="D16" s="416">
        <f>D6+D15</f>
        <v>942601.39400000009</v>
      </c>
      <c r="E16" s="417"/>
      <c r="F16" s="416">
        <f t="shared" ref="F16" si="7">F6+F15</f>
        <v>304650.272</v>
      </c>
      <c r="G16" s="417"/>
      <c r="H16" s="416">
        <f t="shared" ref="H16" si="8">H6+H15</f>
        <v>555039.09400000004</v>
      </c>
      <c r="I16" s="417"/>
      <c r="J16" s="416">
        <f t="shared" ref="J16" si="9">J6+J15</f>
        <v>581214.17299999995</v>
      </c>
      <c r="K16" s="417"/>
      <c r="L16" s="418">
        <f t="shared" ref="L16" si="10">L6+L15</f>
        <v>1028526.464</v>
      </c>
      <c r="M16" s="419"/>
      <c r="N16" s="418">
        <f t="shared" ref="N16" si="11">N6+N15</f>
        <v>906496.08799999999</v>
      </c>
      <c r="O16" s="419"/>
      <c r="P16" s="36">
        <f t="shared" si="5"/>
        <v>63.321124187335151</v>
      </c>
      <c r="Q16" s="36">
        <f t="shared" si="6"/>
        <v>55.965929619544916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2009'!C53</f>
        <v>3834.4070000000002</v>
      </c>
      <c r="E21" s="318"/>
      <c r="F21" s="309">
        <f>ايرادفعلي2010!C53</f>
        <v>6511.1120000000001</v>
      </c>
      <c r="G21" s="310"/>
      <c r="H21" s="309">
        <f>مخطط2011!C53</f>
        <v>17904</v>
      </c>
      <c r="I21" s="310"/>
      <c r="J21" s="315">
        <f>مخطط2012!C53</f>
        <v>8901.25</v>
      </c>
      <c r="K21" s="316"/>
      <c r="L21" s="37">
        <f>(J21/H21-1)*100</f>
        <v>-50.2834562109026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2009'!D53</f>
        <v>0</v>
      </c>
      <c r="E22" s="318"/>
      <c r="F22" s="309">
        <f>ايرادفعلي2010!D53</f>
        <v>0</v>
      </c>
      <c r="G22" s="310"/>
      <c r="H22" s="309">
        <f>مخطط2011!D53</f>
        <v>0</v>
      </c>
      <c r="I22" s="310"/>
      <c r="J22" s="315">
        <f>مخطط2012!D53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2009'!E53</f>
        <v>0</v>
      </c>
      <c r="E23" s="318"/>
      <c r="F23" s="309">
        <f>ايرادفعلي2010!E53</f>
        <v>0</v>
      </c>
      <c r="G23" s="310"/>
      <c r="H23" s="309">
        <f>مخطط2011!E53</f>
        <v>0</v>
      </c>
      <c r="I23" s="310"/>
      <c r="J23" s="315">
        <f>مخطط2012!E53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2009'!F53</f>
        <v>49428.235000000001</v>
      </c>
      <c r="E24" s="318"/>
      <c r="F24" s="309">
        <f>ايرادفعلي2010!F53</f>
        <v>21772.190999999999</v>
      </c>
      <c r="G24" s="310"/>
      <c r="H24" s="309">
        <f>مخطط2011!F53</f>
        <v>72368.5</v>
      </c>
      <c r="I24" s="310"/>
      <c r="J24" s="315">
        <f>مخطط2012!F53</f>
        <v>32436.095000000001</v>
      </c>
      <c r="K24" s="316"/>
      <c r="L24" s="37">
        <f t="shared" si="12"/>
        <v>-55.179263077167548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2009'!G53</f>
        <v>0</v>
      </c>
      <c r="E25" s="318"/>
      <c r="F25" s="309">
        <f>ايرادفعلي2010!G53</f>
        <v>0</v>
      </c>
      <c r="G25" s="310"/>
      <c r="H25" s="309">
        <f>مخطط2011!G53</f>
        <v>0</v>
      </c>
      <c r="I25" s="310"/>
      <c r="J25" s="315">
        <f>مخطط2012!G53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53262.642</v>
      </c>
      <c r="E26" s="393"/>
      <c r="F26" s="392">
        <f>SUM(F21:G25)</f>
        <v>28283.303</v>
      </c>
      <c r="G26" s="393"/>
      <c r="H26" s="392">
        <f>SUM(H21:I25)</f>
        <v>90272.5</v>
      </c>
      <c r="I26" s="393"/>
      <c r="J26" s="392">
        <f>SUM(J21:K25)</f>
        <v>41337.345000000001</v>
      </c>
      <c r="K26" s="393"/>
      <c r="L26" s="37">
        <f t="shared" si="12"/>
        <v>-54.208263867733805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3</v>
      </c>
      <c r="E29" s="182">
        <v>6</v>
      </c>
      <c r="F29" s="182">
        <v>7</v>
      </c>
      <c r="G29" s="182">
        <v>271</v>
      </c>
      <c r="H29" s="182">
        <v>465</v>
      </c>
      <c r="I29" s="182">
        <v>505</v>
      </c>
      <c r="J29" s="182">
        <v>470</v>
      </c>
      <c r="K29" s="182">
        <v>343</v>
      </c>
      <c r="L29" s="182">
        <v>610</v>
      </c>
      <c r="M29" s="182">
        <v>336</v>
      </c>
      <c r="N29" s="182">
        <v>141</v>
      </c>
      <c r="O29" s="182">
        <v>40</v>
      </c>
      <c r="P29" s="172">
        <f>SUM(D29:O29)</f>
        <v>3197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4</v>
      </c>
      <c r="E32" s="187">
        <v>8</v>
      </c>
      <c r="F32" s="187">
        <v>7</v>
      </c>
      <c r="G32" s="187">
        <v>239</v>
      </c>
      <c r="H32" s="187">
        <v>397</v>
      </c>
      <c r="I32" s="187">
        <v>380</v>
      </c>
      <c r="J32" s="187">
        <v>584</v>
      </c>
      <c r="K32" s="187">
        <v>346</v>
      </c>
      <c r="L32" s="187">
        <v>704</v>
      </c>
      <c r="M32" s="188">
        <v>379</v>
      </c>
      <c r="N32" s="188">
        <v>143</v>
      </c>
      <c r="O32" s="187">
        <v>26</v>
      </c>
      <c r="P32" s="172">
        <f>SUM(D32:O32)</f>
        <v>3217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رقم(1)2012'!C49</f>
        <v>1</v>
      </c>
      <c r="E35" s="192">
        <f>'جدول رقم(1)2012'!D49</f>
        <v>7</v>
      </c>
      <c r="F35" s="192">
        <f>'جدول رقم(1)2012'!E49</f>
        <v>12</v>
      </c>
      <c r="G35" s="192">
        <f>'جدول رقم(1)2012'!F49</f>
        <v>249</v>
      </c>
      <c r="H35" s="192">
        <f>'جدول رقم(1)2012'!G49</f>
        <v>385</v>
      </c>
      <c r="I35" s="192">
        <f>'جدول رقم(1)2012'!H49</f>
        <v>388</v>
      </c>
      <c r="J35" s="192">
        <f>'جدول رقم(1)2012'!I49</f>
        <v>599</v>
      </c>
      <c r="K35" s="192">
        <f>'جدول رقم(1)2012'!J49</f>
        <v>388</v>
      </c>
      <c r="L35" s="192">
        <f>'جدول رقم(1)2012'!K49</f>
        <v>985</v>
      </c>
      <c r="M35" s="192">
        <f>'جدول رقم(1)2012'!L49</f>
        <v>397</v>
      </c>
      <c r="N35" s="192">
        <f>'جدول رقم(1)2012'!M49</f>
        <v>150</v>
      </c>
      <c r="O35" s="192">
        <f>'جدول رقم(1)2012'!N49</f>
        <v>27</v>
      </c>
      <c r="P35" s="193">
        <f>SUM(D35:O35)</f>
        <v>3588</v>
      </c>
      <c r="Q35" s="32">
        <v>62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247099.03899999999</v>
      </c>
      <c r="D6" s="416">
        <f>SUM(D7:E14)</f>
        <v>850917.29799999995</v>
      </c>
      <c r="E6" s="417"/>
      <c r="F6" s="416">
        <f t="shared" ref="F6" si="0">SUM(F7:G14)</f>
        <v>659562.41799999995</v>
      </c>
      <c r="G6" s="417"/>
      <c r="H6" s="416">
        <f t="shared" ref="H6" si="1">SUM(H7:I14)</f>
        <v>850968.05299999996</v>
      </c>
      <c r="I6" s="417"/>
      <c r="J6" s="416">
        <f t="shared" ref="J6" si="2">SUM(J7:K14)</f>
        <v>851993.73699999996</v>
      </c>
      <c r="K6" s="417"/>
      <c r="L6" s="418">
        <f t="shared" ref="L6" si="3">SUM(L7:M14)</f>
        <v>1281544.2669999998</v>
      </c>
      <c r="M6" s="419"/>
      <c r="N6" s="418">
        <f t="shared" ref="N6" si="4">SUM(N7:O14)</f>
        <v>847732.30499999993</v>
      </c>
      <c r="O6" s="419"/>
      <c r="P6" s="36">
        <f>(N6/H6-1)*100</f>
        <v>-0.38024318170262195</v>
      </c>
      <c r="Q6" s="36">
        <f>(N6/J6-1)*100</f>
        <v>-0.50017175184939866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2009'!C54</f>
        <v>46908.802000000003</v>
      </c>
      <c r="D7" s="321">
        <f>'معدل 2010'!C54</f>
        <v>40223.955999999998</v>
      </c>
      <c r="E7" s="322"/>
      <c r="F7" s="321">
        <f>'نفقات فعلية 2010'!C54</f>
        <v>26625.600999999999</v>
      </c>
      <c r="G7" s="322"/>
      <c r="H7" s="319">
        <f>'مصدق 2011'!C54</f>
        <v>42380.423000000003</v>
      </c>
      <c r="I7" s="320"/>
      <c r="J7" s="319">
        <f>'منقح 2011'!C54</f>
        <v>42363.43</v>
      </c>
      <c r="K7" s="320"/>
      <c r="L7" s="309">
        <f>'مقترح 2012'!C54</f>
        <v>48063.51</v>
      </c>
      <c r="M7" s="310"/>
      <c r="N7" s="309">
        <f>متفق2012!C54</f>
        <v>42559.692999999999</v>
      </c>
      <c r="O7" s="310"/>
      <c r="P7" s="36">
        <f t="shared" ref="P7:P16" si="5">(N7/H7-1)*100</f>
        <v>0.42300191293511702</v>
      </c>
      <c r="Q7" s="36">
        <f t="shared" ref="Q7:Q16" si="6">(N7/J7-1)*100</f>
        <v>0.46328401642643513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2009'!D54</f>
        <v>5160.0550000000003</v>
      </c>
      <c r="D8" s="321">
        <f>'معدل 2010'!D54</f>
        <v>13587.782999999999</v>
      </c>
      <c r="E8" s="322"/>
      <c r="F8" s="321">
        <f>'نفقات فعلية 2010'!D54</f>
        <v>6637.0709999999999</v>
      </c>
      <c r="G8" s="322"/>
      <c r="H8" s="319">
        <f>'مصدق 2011'!D54</f>
        <v>13449.018</v>
      </c>
      <c r="I8" s="320"/>
      <c r="J8" s="319">
        <f>'منقح 2011'!D54</f>
        <v>13052.445</v>
      </c>
      <c r="K8" s="320"/>
      <c r="L8" s="309">
        <f>'مقترح 2012'!D54</f>
        <v>16541.815999999999</v>
      </c>
      <c r="M8" s="310"/>
      <c r="N8" s="309">
        <f>متفق2012!D54</f>
        <v>9034</v>
      </c>
      <c r="O8" s="310"/>
      <c r="P8" s="36">
        <f t="shared" si="5"/>
        <v>-32.827809435603406</v>
      </c>
      <c r="Q8" s="36">
        <f t="shared" si="6"/>
        <v>-30.786913869393818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2009'!E54</f>
        <v>0</v>
      </c>
      <c r="D9" s="321">
        <f>'معدل 2010'!E54</f>
        <v>0</v>
      </c>
      <c r="E9" s="322"/>
      <c r="F9" s="321">
        <f>'نفقات فعلية 2010'!E54</f>
        <v>0</v>
      </c>
      <c r="G9" s="322"/>
      <c r="H9" s="319">
        <f>'مصدق 2011'!E54</f>
        <v>0</v>
      </c>
      <c r="I9" s="320"/>
      <c r="J9" s="319">
        <f>'منقح 2011'!E54</f>
        <v>0</v>
      </c>
      <c r="K9" s="320"/>
      <c r="L9" s="309">
        <f>'مقترح 2012'!E54</f>
        <v>0</v>
      </c>
      <c r="M9" s="310"/>
      <c r="N9" s="309">
        <f>متفق2012!E54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2009'!F54</f>
        <v>0</v>
      </c>
      <c r="D10" s="321">
        <f>'معدل 2010'!F54</f>
        <v>0</v>
      </c>
      <c r="E10" s="322"/>
      <c r="F10" s="321">
        <f>'نفقات فعلية 2010'!F54</f>
        <v>0</v>
      </c>
      <c r="G10" s="322"/>
      <c r="H10" s="319">
        <f>'مصدق 2011'!F54</f>
        <v>0</v>
      </c>
      <c r="I10" s="320"/>
      <c r="J10" s="319">
        <f>'منقح 2011'!F54</f>
        <v>0</v>
      </c>
      <c r="K10" s="320"/>
      <c r="L10" s="309">
        <f>'مقترح 2012'!F54</f>
        <v>0</v>
      </c>
      <c r="M10" s="310"/>
      <c r="N10" s="309">
        <f>متفق2012!F54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2009'!G54</f>
        <v>193174.98</v>
      </c>
      <c r="D11" s="321">
        <f>'معدل 2010'!G54</f>
        <v>794566.18099999998</v>
      </c>
      <c r="E11" s="322"/>
      <c r="F11" s="321">
        <f>'نفقات فعلية 2010'!G54</f>
        <v>624676.02</v>
      </c>
      <c r="G11" s="322"/>
      <c r="H11" s="319">
        <f>'مصدق 2011'!G54</f>
        <v>794516</v>
      </c>
      <c r="I11" s="320"/>
      <c r="J11" s="319">
        <f>'منقح 2011'!G54</f>
        <v>795516</v>
      </c>
      <c r="K11" s="320"/>
      <c r="L11" s="309">
        <f>'مقترح 2012'!G54</f>
        <v>1213990</v>
      </c>
      <c r="M11" s="310"/>
      <c r="N11" s="309">
        <f>متفق2012!G54</f>
        <v>795516</v>
      </c>
      <c r="O11" s="310"/>
      <c r="P11" s="36">
        <f t="shared" si="5"/>
        <v>0.12586278942148255</v>
      </c>
      <c r="Q11" s="36">
        <f t="shared" si="6"/>
        <v>0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2009'!H54</f>
        <v>0</v>
      </c>
      <c r="D12" s="321">
        <f>'معدل 2010'!H54</f>
        <v>0</v>
      </c>
      <c r="E12" s="322"/>
      <c r="F12" s="321">
        <f>'نفقات فعلية 2010'!H54</f>
        <v>0</v>
      </c>
      <c r="G12" s="322"/>
      <c r="H12" s="319">
        <f>'مصدق 2011'!H54</f>
        <v>0</v>
      </c>
      <c r="I12" s="320"/>
      <c r="J12" s="319">
        <f>'منقح 2011'!H54</f>
        <v>0</v>
      </c>
      <c r="K12" s="320"/>
      <c r="L12" s="309">
        <f>'مقترح 2012'!H54</f>
        <v>0</v>
      </c>
      <c r="M12" s="310"/>
      <c r="N12" s="309">
        <f>متفق2012!H54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2009'!I54</f>
        <v>104.577</v>
      </c>
      <c r="D13" s="321">
        <f>'معدل 2010'!I54</f>
        <v>82.474999999999994</v>
      </c>
      <c r="E13" s="322"/>
      <c r="F13" s="321">
        <f>'نفقات فعلية 2010'!I54</f>
        <v>90.438000000000002</v>
      </c>
      <c r="G13" s="322"/>
      <c r="H13" s="319">
        <f>'مصدق 2011'!I54</f>
        <v>13.362</v>
      </c>
      <c r="I13" s="320"/>
      <c r="J13" s="319">
        <f>'منقح 2011'!I54</f>
        <v>68.361999999999995</v>
      </c>
      <c r="K13" s="320"/>
      <c r="L13" s="309">
        <f>'مقترح 2012'!I54</f>
        <v>183.46100000000001</v>
      </c>
      <c r="M13" s="310"/>
      <c r="N13" s="309">
        <f>متفق2012!I54</f>
        <v>13.362</v>
      </c>
      <c r="O13" s="310"/>
      <c r="P13" s="36">
        <f t="shared" si="5"/>
        <v>0</v>
      </c>
      <c r="Q13" s="36">
        <f t="shared" si="6"/>
        <v>-80.454053421491466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2009'!J54</f>
        <v>1750.625</v>
      </c>
      <c r="D14" s="321">
        <f>'معدل 2010'!J54</f>
        <v>2456.9029999999998</v>
      </c>
      <c r="E14" s="322"/>
      <c r="F14" s="321">
        <f>'نفقات فعلية 2010'!J54</f>
        <v>1533.288</v>
      </c>
      <c r="G14" s="322"/>
      <c r="H14" s="319">
        <f>'مصدق 2011'!J54</f>
        <v>609.25</v>
      </c>
      <c r="I14" s="320"/>
      <c r="J14" s="319">
        <f>'منقح 2011'!J54</f>
        <v>993.5</v>
      </c>
      <c r="K14" s="320"/>
      <c r="L14" s="309">
        <f>'مقترح 2012'!J54</f>
        <v>2765.48</v>
      </c>
      <c r="M14" s="310"/>
      <c r="N14" s="309">
        <f>متفق2012!J54</f>
        <v>609.25</v>
      </c>
      <c r="O14" s="310"/>
      <c r="P14" s="36">
        <f t="shared" si="5"/>
        <v>0</v>
      </c>
      <c r="Q14" s="36">
        <f t="shared" si="6"/>
        <v>-38.676396577755412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2009'!N54</f>
        <v>505651.37800000003</v>
      </c>
      <c r="D15" s="323">
        <f>'معدل 2010'!N54</f>
        <v>1765096</v>
      </c>
      <c r="E15" s="324"/>
      <c r="F15" s="323">
        <f>'نفقات فعلية 2010'!N54</f>
        <v>1508017.3529999999</v>
      </c>
      <c r="G15" s="324"/>
      <c r="H15" s="333">
        <f>'مصدق 2011'!N54</f>
        <v>1238801</v>
      </c>
      <c r="I15" s="334"/>
      <c r="J15" s="333">
        <f>'منقح 2011'!N54</f>
        <v>1238801</v>
      </c>
      <c r="K15" s="334"/>
      <c r="L15" s="325">
        <f>'مقترح 2012'!N54</f>
        <v>1530155</v>
      </c>
      <c r="M15" s="326"/>
      <c r="N15" s="325">
        <f>متفق2012!N54</f>
        <v>1530155</v>
      </c>
      <c r="O15" s="326"/>
      <c r="P15" s="36">
        <f t="shared" si="5"/>
        <v>23.519031708886253</v>
      </c>
      <c r="Q15" s="36">
        <f t="shared" si="6"/>
        <v>23.519031708886253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752750.41700000002</v>
      </c>
      <c r="D16" s="416">
        <f>D6+D15</f>
        <v>2616013.298</v>
      </c>
      <c r="E16" s="417"/>
      <c r="F16" s="416">
        <f t="shared" ref="F16" si="7">F6+F15</f>
        <v>2167579.7709999997</v>
      </c>
      <c r="G16" s="417"/>
      <c r="H16" s="416">
        <f t="shared" ref="H16" si="8">H6+H15</f>
        <v>2089769.0529999998</v>
      </c>
      <c r="I16" s="417"/>
      <c r="J16" s="416">
        <f t="shared" ref="J16" si="9">J6+J15</f>
        <v>2090794.737</v>
      </c>
      <c r="K16" s="417"/>
      <c r="L16" s="418">
        <f t="shared" ref="L16" si="10">L6+L15</f>
        <v>2811699.267</v>
      </c>
      <c r="M16" s="419"/>
      <c r="N16" s="418">
        <f t="shared" ref="N16" si="11">N6+N15</f>
        <v>2377887.3049999997</v>
      </c>
      <c r="O16" s="419"/>
      <c r="P16" s="36">
        <f t="shared" si="5"/>
        <v>13.787085782823105</v>
      </c>
      <c r="Q16" s="36">
        <f t="shared" si="6"/>
        <v>13.731265098358602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2009'!C54</f>
        <v>54.646000000000001</v>
      </c>
      <c r="E21" s="318"/>
      <c r="F21" s="309">
        <f>ايرادفعلي2010!C54</f>
        <v>56.399000000000001</v>
      </c>
      <c r="G21" s="310"/>
      <c r="H21" s="309">
        <f>مخطط2011!C54</f>
        <v>98</v>
      </c>
      <c r="I21" s="310"/>
      <c r="J21" s="315">
        <f>مخطط2012!C54</f>
        <v>68</v>
      </c>
      <c r="K21" s="316"/>
      <c r="L21" s="37">
        <f>(J21/H21-1)*100</f>
        <v>-30.612244897959183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2009'!D54</f>
        <v>0</v>
      </c>
      <c r="E22" s="318"/>
      <c r="F22" s="309">
        <f>ايرادفعلي2010!D54</f>
        <v>0</v>
      </c>
      <c r="G22" s="310"/>
      <c r="H22" s="309">
        <f>مخطط2011!D54</f>
        <v>0</v>
      </c>
      <c r="I22" s="310"/>
      <c r="J22" s="315">
        <f>مخطط2012!D54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2009'!E54</f>
        <v>0</v>
      </c>
      <c r="E23" s="318"/>
      <c r="F23" s="309">
        <f>ايرادفعلي2010!E54</f>
        <v>0</v>
      </c>
      <c r="G23" s="310"/>
      <c r="H23" s="309">
        <f>مخطط2011!E54</f>
        <v>0</v>
      </c>
      <c r="I23" s="310"/>
      <c r="J23" s="315">
        <f>مخطط2012!E54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2009'!F54</f>
        <v>552.995</v>
      </c>
      <c r="E24" s="318"/>
      <c r="F24" s="309">
        <f>ايرادفعلي2010!F54</f>
        <v>473.89800000000002</v>
      </c>
      <c r="G24" s="310"/>
      <c r="H24" s="309">
        <f>مخطط2011!F54</f>
        <v>280</v>
      </c>
      <c r="I24" s="310"/>
      <c r="J24" s="315">
        <f>مخطط2012!F54</f>
        <v>1073.25</v>
      </c>
      <c r="K24" s="316"/>
      <c r="L24" s="37">
        <f t="shared" si="12"/>
        <v>283.30357142857144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2009'!G54</f>
        <v>0</v>
      </c>
      <c r="E25" s="318"/>
      <c r="F25" s="309">
        <f>ايرادفعلي2010!G54</f>
        <v>0</v>
      </c>
      <c r="G25" s="310"/>
      <c r="H25" s="309">
        <f>مخطط2011!G54</f>
        <v>13</v>
      </c>
      <c r="I25" s="310"/>
      <c r="J25" s="315">
        <f>مخطط2012!G54</f>
        <v>14</v>
      </c>
      <c r="K25" s="316"/>
      <c r="L25" s="37">
        <f t="shared" si="12"/>
        <v>7.6923076923076872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607.64099999999996</v>
      </c>
      <c r="E26" s="393"/>
      <c r="F26" s="392">
        <f>SUM(F21:G25)</f>
        <v>530.29700000000003</v>
      </c>
      <c r="G26" s="393"/>
      <c r="H26" s="392">
        <f>SUM(H21:I25)</f>
        <v>391</v>
      </c>
      <c r="I26" s="393"/>
      <c r="J26" s="392">
        <f>SUM(J21:K25)</f>
        <v>1155.25</v>
      </c>
      <c r="K26" s="393"/>
      <c r="L26" s="37">
        <f t="shared" si="12"/>
        <v>195.46035805626599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5</v>
      </c>
      <c r="E29" s="182">
        <v>13</v>
      </c>
      <c r="F29" s="182">
        <v>15</v>
      </c>
      <c r="G29" s="182">
        <v>141</v>
      </c>
      <c r="H29" s="182">
        <v>187</v>
      </c>
      <c r="I29" s="182">
        <v>254</v>
      </c>
      <c r="J29" s="182">
        <v>435</v>
      </c>
      <c r="K29" s="182">
        <v>398</v>
      </c>
      <c r="L29" s="182">
        <v>698</v>
      </c>
      <c r="M29" s="182">
        <v>382</v>
      </c>
      <c r="N29" s="182">
        <v>283</v>
      </c>
      <c r="O29" s="182">
        <v>335</v>
      </c>
      <c r="P29" s="172">
        <f>SUM(D29:O29)</f>
        <v>3146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4</v>
      </c>
      <c r="E32" s="187">
        <v>14</v>
      </c>
      <c r="F32" s="187">
        <v>17</v>
      </c>
      <c r="G32" s="187">
        <v>148</v>
      </c>
      <c r="H32" s="187">
        <v>201</v>
      </c>
      <c r="I32" s="187">
        <v>298</v>
      </c>
      <c r="J32" s="187">
        <v>616</v>
      </c>
      <c r="K32" s="187">
        <v>479</v>
      </c>
      <c r="L32" s="187">
        <v>610</v>
      </c>
      <c r="M32" s="188">
        <v>288</v>
      </c>
      <c r="N32" s="188">
        <v>254</v>
      </c>
      <c r="O32" s="187">
        <v>299</v>
      </c>
      <c r="P32" s="172">
        <f>SUM(D32:O32)</f>
        <v>3228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رقم(1)2012'!C50</f>
        <v>4</v>
      </c>
      <c r="E35" s="192">
        <f>'جدول رقم(1)2012'!D50</f>
        <v>14</v>
      </c>
      <c r="F35" s="192">
        <f>'جدول رقم(1)2012'!E50</f>
        <v>18</v>
      </c>
      <c r="G35" s="192">
        <f>'جدول رقم(1)2012'!F50</f>
        <v>182</v>
      </c>
      <c r="H35" s="192">
        <f>'جدول رقم(1)2012'!G50</f>
        <v>220</v>
      </c>
      <c r="I35" s="192">
        <f>'جدول رقم(1)2012'!H50</f>
        <v>334</v>
      </c>
      <c r="J35" s="192">
        <f>'جدول رقم(1)2012'!I50</f>
        <v>675</v>
      </c>
      <c r="K35" s="192">
        <f>'جدول رقم(1)2012'!J50</f>
        <v>467</v>
      </c>
      <c r="L35" s="192">
        <f>'جدول رقم(1)2012'!K50</f>
        <v>648</v>
      </c>
      <c r="M35" s="192">
        <f>'جدول رقم(1)2012'!L50</f>
        <v>251</v>
      </c>
      <c r="N35" s="192">
        <f>'جدول رقم(1)2012'!M50</f>
        <v>261</v>
      </c>
      <c r="O35" s="192">
        <f>'جدول رقم(1)2012'!N50</f>
        <v>266</v>
      </c>
      <c r="P35" s="193">
        <f>SUM(D35:O35)</f>
        <v>3340</v>
      </c>
      <c r="Q35" s="32">
        <v>63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4" zoomScale="60" zoomScaleNormal="100" workbookViewId="0">
      <selection activeCell="O22" sqref="O22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250329.976</v>
      </c>
      <c r="D6" s="416">
        <f>SUM(D7:E14)</f>
        <v>258857.076</v>
      </c>
      <c r="E6" s="417"/>
      <c r="F6" s="416">
        <f t="shared" ref="F6" si="0">SUM(F7:G14)</f>
        <v>152998.97099999999</v>
      </c>
      <c r="G6" s="417"/>
      <c r="H6" s="416">
        <f t="shared" ref="H6" si="1">SUM(H7:I14)</f>
        <v>273539.06400000001</v>
      </c>
      <c r="I6" s="417"/>
      <c r="J6" s="416">
        <f t="shared" ref="J6" si="2">SUM(J7:K14)</f>
        <v>273720.70400000003</v>
      </c>
      <c r="K6" s="417"/>
      <c r="L6" s="418">
        <f t="shared" ref="L6" si="3">SUM(L7:M14)</f>
        <v>546656.42600000009</v>
      </c>
      <c r="M6" s="419"/>
      <c r="N6" s="418">
        <f t="shared" ref="N6" si="4">SUM(N7:O14)</f>
        <v>266300.68400000001</v>
      </c>
      <c r="O6" s="419"/>
      <c r="P6" s="36">
        <f>(N6/H6-1)*100</f>
        <v>-2.646196084081065</v>
      </c>
      <c r="Q6" s="36">
        <f>(N6/J6-1)*100</f>
        <v>-2.7107996916448163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2009'!C55</f>
        <v>92224.047999999995</v>
      </c>
      <c r="D7" s="321">
        <f>'معدل 2010'!C55</f>
        <v>95509.726999999999</v>
      </c>
      <c r="E7" s="322"/>
      <c r="F7" s="321">
        <f>'نفقات فعلية 2010'!C55</f>
        <v>87213.11</v>
      </c>
      <c r="G7" s="322"/>
      <c r="H7" s="319">
        <f>'مصدق 2011'!C55</f>
        <v>97019.239000000001</v>
      </c>
      <c r="I7" s="320"/>
      <c r="J7" s="319">
        <f>'منقح 2011'!C55</f>
        <v>97308.008000000002</v>
      </c>
      <c r="K7" s="320"/>
      <c r="L7" s="309">
        <f>'مقترح 2012'!C55</f>
        <v>104341.602</v>
      </c>
      <c r="M7" s="310"/>
      <c r="N7" s="309">
        <f>متفق2012!C55</f>
        <v>101762.66</v>
      </c>
      <c r="O7" s="310"/>
      <c r="P7" s="36">
        <f t="shared" ref="P7:P16" si="5">(N7/H7-1)*100</f>
        <v>4.8891550262520678</v>
      </c>
      <c r="Q7" s="36">
        <f t="shared" ref="Q7:Q16" si="6">(N7/J7-1)*100</f>
        <v>4.5778883892063638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2009'!D55</f>
        <v>84294.982999999993</v>
      </c>
      <c r="D8" s="321">
        <f>'معدل 2010'!D55</f>
        <v>158170.33300000001</v>
      </c>
      <c r="E8" s="322"/>
      <c r="F8" s="321">
        <f>'نفقات فعلية 2010'!D55</f>
        <v>63997.23</v>
      </c>
      <c r="G8" s="322"/>
      <c r="H8" s="319">
        <f>'مصدق 2011'!D55</f>
        <v>161276.92499999999</v>
      </c>
      <c r="I8" s="320"/>
      <c r="J8" s="319">
        <f>'منقح 2011'!D55</f>
        <v>161102.42499999999</v>
      </c>
      <c r="K8" s="320"/>
      <c r="L8" s="309">
        <f>'مقترح 2012'!D55</f>
        <v>313907.15000000002</v>
      </c>
      <c r="M8" s="310"/>
      <c r="N8" s="309">
        <f>متفق2012!D55</f>
        <v>149268</v>
      </c>
      <c r="O8" s="310"/>
      <c r="P8" s="36">
        <f t="shared" si="5"/>
        <v>-7.4461520146170912</v>
      </c>
      <c r="Q8" s="36">
        <f t="shared" si="6"/>
        <v>-7.3459012178122007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2009'!E55</f>
        <v>0</v>
      </c>
      <c r="D9" s="321">
        <f>'معدل 2010'!E55</f>
        <v>0</v>
      </c>
      <c r="E9" s="322"/>
      <c r="F9" s="321">
        <f>'نفقات فعلية 2010'!E55</f>
        <v>0</v>
      </c>
      <c r="G9" s="322"/>
      <c r="H9" s="319">
        <f>'مصدق 2011'!E55</f>
        <v>0</v>
      </c>
      <c r="I9" s="320"/>
      <c r="J9" s="319">
        <f>'منقح 2011'!E55</f>
        <v>0</v>
      </c>
      <c r="K9" s="320"/>
      <c r="L9" s="309">
        <f>'مقترح 2012'!E55</f>
        <v>0</v>
      </c>
      <c r="M9" s="310"/>
      <c r="N9" s="309">
        <f>متفق2012!E55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2009'!F55</f>
        <v>72455.316000000006</v>
      </c>
      <c r="D10" s="321">
        <f>'معدل 2010'!F55</f>
        <v>0</v>
      </c>
      <c r="E10" s="322"/>
      <c r="F10" s="321">
        <f>'نفقات فعلية 2010'!F55</f>
        <v>0</v>
      </c>
      <c r="G10" s="322"/>
      <c r="H10" s="319">
        <f>'مصدق 2011'!F55</f>
        <v>0</v>
      </c>
      <c r="I10" s="320"/>
      <c r="J10" s="319">
        <f>'منقح 2011'!F55</f>
        <v>0</v>
      </c>
      <c r="K10" s="320"/>
      <c r="L10" s="309">
        <f>'مقترح 2012'!F55</f>
        <v>112896</v>
      </c>
      <c r="M10" s="310"/>
      <c r="N10" s="309">
        <f>متفق2012!F55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2009'!G55</f>
        <v>0</v>
      </c>
      <c r="D11" s="321">
        <f>'معدل 2010'!G55</f>
        <v>0</v>
      </c>
      <c r="E11" s="322"/>
      <c r="F11" s="321">
        <f>'نفقات فعلية 2010'!G55</f>
        <v>0</v>
      </c>
      <c r="G11" s="322"/>
      <c r="H11" s="319">
        <f>'مصدق 2011'!G55</f>
        <v>0</v>
      </c>
      <c r="I11" s="320"/>
      <c r="J11" s="319">
        <f>'منقح 2011'!G55</f>
        <v>12.871</v>
      </c>
      <c r="K11" s="320"/>
      <c r="L11" s="309">
        <f>'مقترح 2012'!G55</f>
        <v>27.123999999999999</v>
      </c>
      <c r="M11" s="310"/>
      <c r="N11" s="309">
        <f>متفق2012!G55</f>
        <v>27.123999999999999</v>
      </c>
      <c r="O11" s="310"/>
      <c r="P11" s="36" t="e">
        <f t="shared" si="5"/>
        <v>#DIV/0!</v>
      </c>
      <c r="Q11" s="36">
        <f t="shared" si="6"/>
        <v>110.73731644782842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2009'!H55</f>
        <v>0</v>
      </c>
      <c r="D12" s="321">
        <f>'معدل 2010'!H55</f>
        <v>0</v>
      </c>
      <c r="E12" s="322"/>
      <c r="F12" s="321">
        <f>'نفقات فعلية 2010'!H55</f>
        <v>0</v>
      </c>
      <c r="G12" s="322"/>
      <c r="H12" s="319">
        <f>'مصدق 2011'!H55</f>
        <v>0</v>
      </c>
      <c r="I12" s="320"/>
      <c r="J12" s="319">
        <f>'منقح 2011'!H55</f>
        <v>0</v>
      </c>
      <c r="K12" s="320"/>
      <c r="L12" s="309">
        <f>'مقترح 2012'!H55</f>
        <v>0</v>
      </c>
      <c r="M12" s="310"/>
      <c r="N12" s="309">
        <f>متفق2012!H55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2009'!I55</f>
        <v>109.77</v>
      </c>
      <c r="D13" s="321">
        <f>'معدل 2010'!I55</f>
        <v>46.765999999999998</v>
      </c>
      <c r="E13" s="322"/>
      <c r="F13" s="321">
        <f>'نفقات فعلية 2010'!I55</f>
        <v>33.787999999999997</v>
      </c>
      <c r="G13" s="322"/>
      <c r="H13" s="319">
        <f>'مصدق 2011'!I55</f>
        <v>3.65</v>
      </c>
      <c r="I13" s="320"/>
      <c r="J13" s="319">
        <f>'منقح 2011'!I55</f>
        <v>7.65</v>
      </c>
      <c r="K13" s="320"/>
      <c r="L13" s="309">
        <f>'مقترح 2012'!I55</f>
        <v>245.3</v>
      </c>
      <c r="M13" s="310"/>
      <c r="N13" s="309">
        <f>متفق2012!I55</f>
        <v>3.65</v>
      </c>
      <c r="O13" s="310"/>
      <c r="P13" s="36">
        <f t="shared" si="5"/>
        <v>0</v>
      </c>
      <c r="Q13" s="36">
        <f t="shared" si="6"/>
        <v>-52.287581699346411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2009'!J55</f>
        <v>1245.8589999999999</v>
      </c>
      <c r="D14" s="321">
        <f>'معدل 2010'!J55</f>
        <v>5130.25</v>
      </c>
      <c r="E14" s="322"/>
      <c r="F14" s="321">
        <f>'نفقات فعلية 2010'!J55</f>
        <v>1754.8430000000001</v>
      </c>
      <c r="G14" s="322"/>
      <c r="H14" s="319">
        <f>'مصدق 2011'!J55</f>
        <v>15239.25</v>
      </c>
      <c r="I14" s="320"/>
      <c r="J14" s="319">
        <f>'منقح 2011'!J55</f>
        <v>15289.75</v>
      </c>
      <c r="K14" s="320"/>
      <c r="L14" s="309">
        <f>'مقترح 2012'!J55</f>
        <v>15239.25</v>
      </c>
      <c r="M14" s="310"/>
      <c r="N14" s="309">
        <f>متفق2012!J55</f>
        <v>15239.25</v>
      </c>
      <c r="O14" s="310"/>
      <c r="P14" s="36">
        <f t="shared" si="5"/>
        <v>0</v>
      </c>
      <c r="Q14" s="36">
        <f t="shared" si="6"/>
        <v>-0.33028662993181968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2009'!N55</f>
        <v>485642.24300000002</v>
      </c>
      <c r="D15" s="323">
        <f>'معدل 2010'!N55</f>
        <v>779611.03300000005</v>
      </c>
      <c r="E15" s="324"/>
      <c r="F15" s="323">
        <f>'نفقات فعلية 2010'!N55</f>
        <v>560296.27899999998</v>
      </c>
      <c r="G15" s="324"/>
      <c r="H15" s="333">
        <f>'مصدق 2011'!N55</f>
        <v>770000</v>
      </c>
      <c r="I15" s="334"/>
      <c r="J15" s="333">
        <f>'منقح 2011'!N55</f>
        <v>947210</v>
      </c>
      <c r="K15" s="334"/>
      <c r="L15" s="325">
        <f>'مقترح 2012'!N55</f>
        <v>1251000</v>
      </c>
      <c r="M15" s="326"/>
      <c r="N15" s="325">
        <f>متفق2012!N55</f>
        <v>875700</v>
      </c>
      <c r="O15" s="326"/>
      <c r="P15" s="36">
        <f t="shared" si="5"/>
        <v>13.727272727272721</v>
      </c>
      <c r="Q15" s="36">
        <f t="shared" si="6"/>
        <v>-7.5495402286715692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735972.21900000004</v>
      </c>
      <c r="D16" s="416">
        <f>D6+D15</f>
        <v>1038468.1090000001</v>
      </c>
      <c r="E16" s="417"/>
      <c r="F16" s="416">
        <f t="shared" ref="F16" si="7">F6+F15</f>
        <v>713295.25</v>
      </c>
      <c r="G16" s="417"/>
      <c r="H16" s="416">
        <f t="shared" ref="H16" si="8">H6+H15</f>
        <v>1043539.064</v>
      </c>
      <c r="I16" s="417"/>
      <c r="J16" s="416">
        <f t="shared" ref="J16" si="9">J6+J15</f>
        <v>1220930.7039999999</v>
      </c>
      <c r="K16" s="417"/>
      <c r="L16" s="418">
        <f t="shared" ref="L16" si="10">L6+L15</f>
        <v>1797656.426</v>
      </c>
      <c r="M16" s="419"/>
      <c r="N16" s="418">
        <f t="shared" ref="N16" si="11">N6+N15</f>
        <v>1142000.6839999999</v>
      </c>
      <c r="O16" s="419"/>
      <c r="P16" s="36">
        <f t="shared" si="5"/>
        <v>9.4353554549827514</v>
      </c>
      <c r="Q16" s="36">
        <f t="shared" si="6"/>
        <v>-6.4647419989857235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2009'!C55</f>
        <v>176.05699999999999</v>
      </c>
      <c r="E21" s="318"/>
      <c r="F21" s="309">
        <f>ايرادفعلي2010!C55</f>
        <v>162.13999999999999</v>
      </c>
      <c r="G21" s="310"/>
      <c r="H21" s="309">
        <f>مخطط2011!C55</f>
        <v>435</v>
      </c>
      <c r="I21" s="310"/>
      <c r="J21" s="315">
        <f>مخطط2012!C55</f>
        <v>312</v>
      </c>
      <c r="K21" s="316"/>
      <c r="L21" s="37">
        <f>(J21/H21-1)*100</f>
        <v>-28.27586206896552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2009'!D55</f>
        <v>0</v>
      </c>
      <c r="E22" s="318"/>
      <c r="F22" s="309">
        <f>ايرادفعلي2010!D55</f>
        <v>0</v>
      </c>
      <c r="G22" s="310"/>
      <c r="H22" s="309">
        <f>مخطط2011!D55</f>
        <v>0</v>
      </c>
      <c r="I22" s="310"/>
      <c r="J22" s="315">
        <f>مخطط2012!D55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2009'!E55</f>
        <v>0</v>
      </c>
      <c r="E23" s="318"/>
      <c r="F23" s="309">
        <f>ايرادفعلي2010!E55</f>
        <v>0</v>
      </c>
      <c r="G23" s="310"/>
      <c r="H23" s="309">
        <f>مخطط2011!E55</f>
        <v>0</v>
      </c>
      <c r="I23" s="310"/>
      <c r="J23" s="315">
        <f>مخطط2012!E55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2009'!F55</f>
        <v>27895.084999999999</v>
      </c>
      <c r="E24" s="318"/>
      <c r="F24" s="309">
        <f>ايرادفعلي2010!F55</f>
        <v>20864.198</v>
      </c>
      <c r="G24" s="310"/>
      <c r="H24" s="309">
        <f>مخطط2011!F55</f>
        <v>28373</v>
      </c>
      <c r="I24" s="310"/>
      <c r="J24" s="315">
        <f>مخطط2012!F55</f>
        <v>28238.799999999999</v>
      </c>
      <c r="K24" s="316"/>
      <c r="L24" s="37">
        <f t="shared" si="12"/>
        <v>-0.47298487999154482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2009'!G55</f>
        <v>1.25</v>
      </c>
      <c r="E25" s="318"/>
      <c r="F25" s="309">
        <f>ايرادفعلي2010!G55</f>
        <v>3219.2869999999998</v>
      </c>
      <c r="G25" s="310"/>
      <c r="H25" s="309">
        <f>مخطط2011!G55</f>
        <v>800</v>
      </c>
      <c r="I25" s="310"/>
      <c r="J25" s="315">
        <f>مخطط2012!G55</f>
        <v>3000</v>
      </c>
      <c r="K25" s="316"/>
      <c r="L25" s="37">
        <f t="shared" si="12"/>
        <v>275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28072.392</v>
      </c>
      <c r="E26" s="393"/>
      <c r="F26" s="392">
        <f>SUM(F21:G25)</f>
        <v>24245.625</v>
      </c>
      <c r="G26" s="393"/>
      <c r="H26" s="392">
        <f>SUM(H21:I25)</f>
        <v>29608</v>
      </c>
      <c r="I26" s="393"/>
      <c r="J26" s="392">
        <f>SUM(J21:K25)</f>
        <v>31550.799999999999</v>
      </c>
      <c r="K26" s="393"/>
      <c r="L26" s="37">
        <f t="shared" si="12"/>
        <v>6.5617400702512763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4</v>
      </c>
      <c r="E29" s="182">
        <v>12</v>
      </c>
      <c r="F29" s="182">
        <v>19</v>
      </c>
      <c r="G29" s="182">
        <v>390</v>
      </c>
      <c r="H29" s="182">
        <v>575</v>
      </c>
      <c r="I29" s="182">
        <v>916</v>
      </c>
      <c r="J29" s="182">
        <v>2267</v>
      </c>
      <c r="K29" s="182">
        <v>1853</v>
      </c>
      <c r="L29" s="182">
        <v>1621</v>
      </c>
      <c r="M29" s="182">
        <v>1085</v>
      </c>
      <c r="N29" s="182">
        <v>525</v>
      </c>
      <c r="O29" s="182">
        <v>835</v>
      </c>
      <c r="P29" s="172">
        <f>SUM(D29:O29)</f>
        <v>10102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4</v>
      </c>
      <c r="E32" s="187">
        <v>12</v>
      </c>
      <c r="F32" s="187">
        <v>23</v>
      </c>
      <c r="G32" s="187">
        <v>498</v>
      </c>
      <c r="H32" s="187">
        <v>583</v>
      </c>
      <c r="I32" s="187">
        <v>1102</v>
      </c>
      <c r="J32" s="187">
        <v>2283</v>
      </c>
      <c r="K32" s="187">
        <v>1861</v>
      </c>
      <c r="L32" s="187">
        <v>1490</v>
      </c>
      <c r="M32" s="188">
        <v>1047</v>
      </c>
      <c r="N32" s="188">
        <v>535</v>
      </c>
      <c r="O32" s="187">
        <v>803</v>
      </c>
      <c r="P32" s="169">
        <f>SUM(D32:O32)</f>
        <v>10241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رقم(1)2012'!C51</f>
        <v>5</v>
      </c>
      <c r="E35" s="192">
        <f>'جدول رقم(1)2012'!D51</f>
        <v>12</v>
      </c>
      <c r="F35" s="192">
        <f>'جدول رقم(1)2012'!E51</f>
        <v>27</v>
      </c>
      <c r="G35" s="192">
        <f>'جدول رقم(1)2012'!F51</f>
        <v>553</v>
      </c>
      <c r="H35" s="192">
        <f>'جدول رقم(1)2012'!G51</f>
        <v>552</v>
      </c>
      <c r="I35" s="192">
        <f>'جدول رقم(1)2012'!H51</f>
        <v>1167</v>
      </c>
      <c r="J35" s="192">
        <f>'جدول رقم(1)2012'!I51</f>
        <v>2560</v>
      </c>
      <c r="K35" s="192">
        <f>'جدول رقم(1)2012'!J51</f>
        <v>1627</v>
      </c>
      <c r="L35" s="192">
        <f>'جدول رقم(1)2012'!K51</f>
        <v>1670</v>
      </c>
      <c r="M35" s="192">
        <f>'جدول رقم(1)2012'!L51</f>
        <v>908</v>
      </c>
      <c r="N35" s="192">
        <f>'جدول رقم(1)2012'!M51</f>
        <v>545</v>
      </c>
      <c r="O35" s="192">
        <f>'جدول رقم(1)2012'!N51</f>
        <v>713</v>
      </c>
      <c r="P35" s="193">
        <f>SUM(D35:O35)</f>
        <v>10339</v>
      </c>
      <c r="Q35" s="32">
        <v>64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13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239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205101.57900000003</v>
      </c>
      <c r="D6" s="416">
        <f>SUM(D7:E14)</f>
        <v>557256.60600000003</v>
      </c>
      <c r="E6" s="417"/>
      <c r="F6" s="416">
        <f t="shared" ref="F6" si="0">SUM(F7:G14)</f>
        <v>422912.71899999998</v>
      </c>
      <c r="G6" s="417"/>
      <c r="H6" s="416">
        <f t="shared" ref="H6" si="1">SUM(H7:I14)</f>
        <v>812091.01399999997</v>
      </c>
      <c r="I6" s="417"/>
      <c r="J6" s="416">
        <f t="shared" ref="J6" si="2">SUM(J7:K14)</f>
        <v>835375.16799999995</v>
      </c>
      <c r="K6" s="417"/>
      <c r="L6" s="418">
        <f t="shared" ref="L6" si="3">SUM(L7:M14)</f>
        <v>1122179.1809999996</v>
      </c>
      <c r="M6" s="419"/>
      <c r="N6" s="418">
        <f t="shared" ref="N6" si="4">SUM(N7:O14)</f>
        <v>794432.348</v>
      </c>
      <c r="O6" s="419"/>
      <c r="P6" s="36">
        <f>(N6/H6-1)*100</f>
        <v>-2.1744688336127749</v>
      </c>
      <c r="Q6" s="36">
        <f>(N6/J6-1)*100</f>
        <v>-4.9011296443037144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2009'!C56</f>
        <v>134558.53400000001</v>
      </c>
      <c r="D7" s="321">
        <f>'معدل 2010'!C56</f>
        <v>148536.15</v>
      </c>
      <c r="E7" s="322"/>
      <c r="F7" s="321">
        <f>'نفقات فعلية 2010'!C56</f>
        <v>138680.11199999999</v>
      </c>
      <c r="G7" s="322"/>
      <c r="H7" s="319">
        <f>'مصدق 2011'!C56</f>
        <v>154072.48000000001</v>
      </c>
      <c r="I7" s="320"/>
      <c r="J7" s="319">
        <f>'منقح 2011'!C56</f>
        <v>150891.67300000001</v>
      </c>
      <c r="K7" s="320"/>
      <c r="L7" s="309">
        <f>'مقترح 2012'!C56</f>
        <v>186399.8</v>
      </c>
      <c r="M7" s="310"/>
      <c r="N7" s="309">
        <f>متفق2012!C56</f>
        <v>159875.99799999999</v>
      </c>
      <c r="O7" s="310"/>
      <c r="P7" s="36">
        <f t="shared" ref="P7:P16" si="5">(N7/H7-1)*100</f>
        <v>3.7667453655578109</v>
      </c>
      <c r="Q7" s="36">
        <f t="shared" ref="Q7:Q16" si="6">(N7/J7-1)*100</f>
        <v>5.9541556014161223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2009'!D56</f>
        <v>13284.589</v>
      </c>
      <c r="D8" s="321">
        <f>'معدل 2010'!D56</f>
        <v>15778.191000000001</v>
      </c>
      <c r="E8" s="322"/>
      <c r="F8" s="321">
        <f>'نفقات فعلية 2010'!D56</f>
        <v>13546.145</v>
      </c>
      <c r="G8" s="322"/>
      <c r="H8" s="319">
        <f>'مصدق 2011'!D56</f>
        <v>14723.714</v>
      </c>
      <c r="I8" s="320"/>
      <c r="J8" s="319">
        <f>'منقح 2011'!D56</f>
        <v>14578.714</v>
      </c>
      <c r="K8" s="320"/>
      <c r="L8" s="309">
        <f>'مقترح 2012'!D56</f>
        <v>31035</v>
      </c>
      <c r="M8" s="310"/>
      <c r="N8" s="309">
        <f>متفق2012!D56</f>
        <v>10090</v>
      </c>
      <c r="O8" s="310"/>
      <c r="P8" s="36">
        <f t="shared" si="5"/>
        <v>-31.471094860984127</v>
      </c>
      <c r="Q8" s="36">
        <f t="shared" si="6"/>
        <v>-30.789505850790412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2009'!E56</f>
        <v>0</v>
      </c>
      <c r="D9" s="321">
        <f>'معدل 2010'!E56</f>
        <v>0</v>
      </c>
      <c r="E9" s="322"/>
      <c r="F9" s="321">
        <f>'نفقات فعلية 2010'!E56</f>
        <v>0</v>
      </c>
      <c r="G9" s="322"/>
      <c r="H9" s="319">
        <f>'مصدق 2011'!E56</f>
        <v>0</v>
      </c>
      <c r="I9" s="320"/>
      <c r="J9" s="319">
        <f>'منقح 2011'!E56</f>
        <v>0</v>
      </c>
      <c r="K9" s="320"/>
      <c r="L9" s="309">
        <f>'مقترح 2012'!E56</f>
        <v>0</v>
      </c>
      <c r="M9" s="310"/>
      <c r="N9" s="309">
        <f>متفق2012!E56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2009'!F56</f>
        <v>56198.773999999998</v>
      </c>
      <c r="D10" s="321">
        <f>'معدل 2010'!F56</f>
        <v>389884.26500000001</v>
      </c>
      <c r="E10" s="322"/>
      <c r="F10" s="321">
        <f>'نفقات فعلية 2010'!F56</f>
        <v>268701.114</v>
      </c>
      <c r="G10" s="322"/>
      <c r="H10" s="319">
        <f>'مصدق 2011'!F56</f>
        <v>641977.31999999995</v>
      </c>
      <c r="I10" s="320"/>
      <c r="J10" s="319">
        <f>'منقح 2011'!F56</f>
        <v>641977.31999999995</v>
      </c>
      <c r="K10" s="320"/>
      <c r="L10" s="309">
        <f>'مقترح 2012'!F56</f>
        <v>753647.32</v>
      </c>
      <c r="M10" s="310"/>
      <c r="N10" s="309">
        <f>متفق2012!F56</f>
        <v>618982</v>
      </c>
      <c r="O10" s="310"/>
      <c r="P10" s="36">
        <f t="shared" si="5"/>
        <v>-3.5819520851608777</v>
      </c>
      <c r="Q10" s="36">
        <f t="shared" si="6"/>
        <v>-3.5819520851608777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2009'!G56</f>
        <v>0</v>
      </c>
      <c r="D11" s="321">
        <f>'معدل 2010'!G56</f>
        <v>0</v>
      </c>
      <c r="E11" s="322"/>
      <c r="F11" s="321">
        <f>'نفقات فعلية 2010'!G56</f>
        <v>0</v>
      </c>
      <c r="G11" s="322"/>
      <c r="H11" s="319">
        <f>'مصدق 2011'!G56</f>
        <v>0</v>
      </c>
      <c r="I11" s="320"/>
      <c r="J11" s="319">
        <f>'منقح 2011'!G56</f>
        <v>10731.699000000001</v>
      </c>
      <c r="K11" s="320"/>
      <c r="L11" s="309">
        <f>'مقترح 2012'!G56</f>
        <v>3123.1</v>
      </c>
      <c r="M11" s="310"/>
      <c r="N11" s="309">
        <f>متفق2012!G56</f>
        <v>3123.1</v>
      </c>
      <c r="O11" s="310"/>
      <c r="P11" s="36" t="e">
        <f t="shared" si="5"/>
        <v>#DIV/0!</v>
      </c>
      <c r="Q11" s="36">
        <f t="shared" si="6"/>
        <v>-70.898363809868314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2009'!H56</f>
        <v>0</v>
      </c>
      <c r="D12" s="321">
        <f>'معدل 2010'!H56</f>
        <v>0</v>
      </c>
      <c r="E12" s="322"/>
      <c r="F12" s="321">
        <f>'نفقات فعلية 2010'!H56</f>
        <v>0</v>
      </c>
      <c r="G12" s="322"/>
      <c r="H12" s="319">
        <f>'مصدق 2011'!H56</f>
        <v>0</v>
      </c>
      <c r="I12" s="320"/>
      <c r="J12" s="319">
        <f>'منقح 2011'!H56</f>
        <v>0</v>
      </c>
      <c r="K12" s="320"/>
      <c r="L12" s="309">
        <f>'مقترح 2012'!H56</f>
        <v>0</v>
      </c>
      <c r="M12" s="310"/>
      <c r="N12" s="309">
        <f>متفق2012!H56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2009'!I56</f>
        <v>257.15300000000002</v>
      </c>
      <c r="D13" s="321">
        <f>'معدل 2010'!I56</f>
        <v>558</v>
      </c>
      <c r="E13" s="322"/>
      <c r="F13" s="321">
        <f>'نفقات فعلية 2010'!I56</f>
        <v>226.78200000000001</v>
      </c>
      <c r="G13" s="322"/>
      <c r="H13" s="319">
        <f>'مصدق 2011'!I56</f>
        <v>898.25</v>
      </c>
      <c r="I13" s="320"/>
      <c r="J13" s="319">
        <f>'منقح 2011'!I56</f>
        <v>16721.511999999999</v>
      </c>
      <c r="K13" s="320"/>
      <c r="L13" s="309">
        <f>'مقترح 2012'!I56</f>
        <v>141327</v>
      </c>
      <c r="M13" s="310"/>
      <c r="N13" s="309">
        <f>متفق2012!I56</f>
        <v>1942</v>
      </c>
      <c r="O13" s="310"/>
      <c r="P13" s="36">
        <f t="shared" si="5"/>
        <v>116.19816309490676</v>
      </c>
      <c r="Q13" s="36">
        <f t="shared" si="6"/>
        <v>-88.386217705671584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2009'!J56</f>
        <v>802.529</v>
      </c>
      <c r="D14" s="321">
        <f>'معدل 2010'!J56</f>
        <v>2500</v>
      </c>
      <c r="E14" s="322"/>
      <c r="F14" s="321">
        <f>'نفقات فعلية 2010'!J56</f>
        <v>1758.566</v>
      </c>
      <c r="G14" s="322"/>
      <c r="H14" s="319">
        <f>'مصدق 2011'!J56</f>
        <v>419.25</v>
      </c>
      <c r="I14" s="320"/>
      <c r="J14" s="319">
        <f>'منقح 2011'!J56</f>
        <v>474.25</v>
      </c>
      <c r="K14" s="320"/>
      <c r="L14" s="309">
        <f>'مقترح 2012'!J56</f>
        <v>6646.9610000000002</v>
      </c>
      <c r="M14" s="310"/>
      <c r="N14" s="309">
        <f>متفق2012!J56</f>
        <v>419.25</v>
      </c>
      <c r="O14" s="310"/>
      <c r="P14" s="36">
        <f t="shared" si="5"/>
        <v>0</v>
      </c>
      <c r="Q14" s="36">
        <f t="shared" si="6"/>
        <v>-11.59725882973115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2009'!N56</f>
        <v>91965.264999999999</v>
      </c>
      <c r="D15" s="323">
        <f>'معدل 2010'!N56</f>
        <v>209414.57800000001</v>
      </c>
      <c r="E15" s="324"/>
      <c r="F15" s="323">
        <f>'نفقات فعلية 2010'!N56</f>
        <v>81550.63</v>
      </c>
      <c r="G15" s="324"/>
      <c r="H15" s="333">
        <f>'مصدق 2011'!N56</f>
        <v>321770</v>
      </c>
      <c r="I15" s="334"/>
      <c r="J15" s="333">
        <f>'منقح 2011'!N56</f>
        <v>321770</v>
      </c>
      <c r="K15" s="334"/>
      <c r="L15" s="325">
        <f>'مقترح 2012'!N56</f>
        <v>300000</v>
      </c>
      <c r="M15" s="326"/>
      <c r="N15" s="325">
        <f>متفق2012!N56</f>
        <v>210000</v>
      </c>
      <c r="O15" s="326"/>
      <c r="P15" s="36">
        <f t="shared" si="5"/>
        <v>-34.735991546757006</v>
      </c>
      <c r="Q15" s="36">
        <f t="shared" si="6"/>
        <v>-34.735991546757006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297066.84400000004</v>
      </c>
      <c r="D16" s="416">
        <f>D6+D15</f>
        <v>766671.18400000001</v>
      </c>
      <c r="E16" s="417"/>
      <c r="F16" s="416">
        <f t="shared" ref="F16" si="7">F6+F15</f>
        <v>504463.34899999999</v>
      </c>
      <c r="G16" s="417"/>
      <c r="H16" s="416">
        <f t="shared" ref="H16" si="8">H6+H15</f>
        <v>1133861.014</v>
      </c>
      <c r="I16" s="417"/>
      <c r="J16" s="416">
        <f t="shared" ref="J16" si="9">J6+J15</f>
        <v>1157145.1680000001</v>
      </c>
      <c r="K16" s="417"/>
      <c r="L16" s="418">
        <f t="shared" ref="L16" si="10">L6+L15</f>
        <v>1422179.1809999996</v>
      </c>
      <c r="M16" s="419"/>
      <c r="N16" s="418">
        <f t="shared" ref="N16" si="11">N6+N15</f>
        <v>1004432.348</v>
      </c>
      <c r="O16" s="419"/>
      <c r="P16" s="36">
        <f t="shared" si="5"/>
        <v>-11.414861645467944</v>
      </c>
      <c r="Q16" s="36">
        <f t="shared" si="6"/>
        <v>-13.197377841878533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2009'!C56</f>
        <v>465.74200000000002</v>
      </c>
      <c r="E21" s="318"/>
      <c r="F21" s="309">
        <f>ايرادفعلي2010!C56</f>
        <v>407.197</v>
      </c>
      <c r="G21" s="310"/>
      <c r="H21" s="309">
        <f>مخطط2011!C56</f>
        <v>806.5</v>
      </c>
      <c r="I21" s="310"/>
      <c r="J21" s="315">
        <f>مخطط2012!C56</f>
        <v>957.35</v>
      </c>
      <c r="K21" s="316"/>
      <c r="L21" s="37">
        <f>(J21/H21-1)*100</f>
        <v>18.704277743335407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2009'!D56</f>
        <v>0</v>
      </c>
      <c r="E22" s="318"/>
      <c r="F22" s="309">
        <f>ايرادفعلي2010!D56</f>
        <v>0</v>
      </c>
      <c r="G22" s="310"/>
      <c r="H22" s="309">
        <f>مخطط2011!D56</f>
        <v>0</v>
      </c>
      <c r="I22" s="310"/>
      <c r="J22" s="315">
        <f>مخطط2012!D56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2009'!E56</f>
        <v>0</v>
      </c>
      <c r="E23" s="318"/>
      <c r="F23" s="309">
        <f>ايرادفعلي2010!E56</f>
        <v>0</v>
      </c>
      <c r="G23" s="310"/>
      <c r="H23" s="309">
        <f>مخطط2011!E56</f>
        <v>0</v>
      </c>
      <c r="I23" s="310"/>
      <c r="J23" s="315">
        <f>مخطط2012!E56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2009'!F56</f>
        <v>18380.134999999998</v>
      </c>
      <c r="E24" s="318"/>
      <c r="F24" s="309">
        <f>ايرادفعلي2010!F56</f>
        <v>18246.344000000001</v>
      </c>
      <c r="G24" s="310"/>
      <c r="H24" s="309">
        <f>مخطط2011!F56</f>
        <v>11525.915000000001</v>
      </c>
      <c r="I24" s="310"/>
      <c r="J24" s="315">
        <f>مخطط2012!F56</f>
        <v>11716.558000000001</v>
      </c>
      <c r="K24" s="316"/>
      <c r="L24" s="37">
        <f t="shared" si="12"/>
        <v>1.6540378789883459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2009'!G56</f>
        <v>64.602000000000004</v>
      </c>
      <c r="E25" s="318"/>
      <c r="F25" s="309">
        <f>ايرادفعلي2010!G56</f>
        <v>52.85</v>
      </c>
      <c r="G25" s="310"/>
      <c r="H25" s="309">
        <f>مخطط2011!G56</f>
        <v>140</v>
      </c>
      <c r="I25" s="310"/>
      <c r="J25" s="315">
        <f>مخطط2012!G56</f>
        <v>263.5</v>
      </c>
      <c r="K25" s="316"/>
      <c r="L25" s="37">
        <f t="shared" si="12"/>
        <v>88.214285714285708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18910.478999999996</v>
      </c>
      <c r="E26" s="393"/>
      <c r="F26" s="392">
        <f>SUM(F21:G25)</f>
        <v>18706.391</v>
      </c>
      <c r="G26" s="393"/>
      <c r="H26" s="392">
        <f>SUM(H21:I25)</f>
        <v>12472.415000000001</v>
      </c>
      <c r="I26" s="393"/>
      <c r="J26" s="392">
        <f>SUM(J21:K25)</f>
        <v>12937.408000000001</v>
      </c>
      <c r="K26" s="393"/>
      <c r="L26" s="37">
        <f t="shared" si="12"/>
        <v>3.728171328487706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3</v>
      </c>
      <c r="E29" s="182">
        <v>12</v>
      </c>
      <c r="F29" s="182">
        <v>26</v>
      </c>
      <c r="G29" s="182">
        <v>386</v>
      </c>
      <c r="H29" s="182">
        <v>1892</v>
      </c>
      <c r="I29" s="182">
        <v>2134</v>
      </c>
      <c r="J29" s="182">
        <v>2534</v>
      </c>
      <c r="K29" s="182">
        <v>1423</v>
      </c>
      <c r="L29" s="182">
        <v>4151</v>
      </c>
      <c r="M29" s="182">
        <v>799</v>
      </c>
      <c r="N29" s="182">
        <v>497</v>
      </c>
      <c r="O29" s="182">
        <v>734</v>
      </c>
      <c r="P29" s="172">
        <f>SUM(D29:O29)</f>
        <v>14591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" x14ac:dyDescent="0.25">
      <c r="A32" s="386"/>
      <c r="B32" s="387"/>
      <c r="C32" s="388"/>
      <c r="D32" s="185">
        <v>5</v>
      </c>
      <c r="E32" s="185">
        <v>13</v>
      </c>
      <c r="F32" s="185">
        <v>11</v>
      </c>
      <c r="G32" s="185">
        <v>471</v>
      </c>
      <c r="H32" s="185">
        <v>1360</v>
      </c>
      <c r="I32" s="185">
        <v>1623</v>
      </c>
      <c r="J32" s="185">
        <v>2276</v>
      </c>
      <c r="K32" s="185">
        <v>1479</v>
      </c>
      <c r="L32" s="185">
        <v>4419</v>
      </c>
      <c r="M32" s="186">
        <v>1795</v>
      </c>
      <c r="N32" s="186">
        <v>612</v>
      </c>
      <c r="O32" s="185">
        <v>725</v>
      </c>
      <c r="P32" s="172">
        <f>SUM(D32:O32)</f>
        <v>14789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رقم(1)2012'!C52</f>
        <v>5</v>
      </c>
      <c r="E35" s="192">
        <f>'جدول رقم(1)2012'!D52</f>
        <v>13</v>
      </c>
      <c r="F35" s="192">
        <f>'جدول رقم(1)2012'!E52</f>
        <v>14</v>
      </c>
      <c r="G35" s="192">
        <f>'جدول رقم(1)2012'!F52</f>
        <v>498</v>
      </c>
      <c r="H35" s="192">
        <f>'جدول رقم(1)2012'!G52</f>
        <v>1393</v>
      </c>
      <c r="I35" s="192">
        <f>'جدول رقم(1)2012'!H52</f>
        <v>1683</v>
      </c>
      <c r="J35" s="192">
        <f>'جدول رقم(1)2012'!I52</f>
        <v>2371</v>
      </c>
      <c r="K35" s="192">
        <f>'جدول رقم(1)2012'!J52</f>
        <v>1437</v>
      </c>
      <c r="L35" s="192">
        <f>'جدول رقم(1)2012'!K52</f>
        <v>4821</v>
      </c>
      <c r="M35" s="192">
        <f>'جدول رقم(1)2012'!L52</f>
        <v>1817</v>
      </c>
      <c r="N35" s="192">
        <f>'جدول رقم(1)2012'!M52</f>
        <v>587</v>
      </c>
      <c r="O35" s="192">
        <f>'جدول رقم(1)2012'!N52</f>
        <v>724</v>
      </c>
      <c r="P35" s="193">
        <f>SUM(D35:O35)</f>
        <v>15363</v>
      </c>
      <c r="Q35" s="32">
        <v>65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4" zoomScale="60" zoomScaleNormal="100" workbookViewId="0">
      <selection activeCell="I45" sqref="I4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5.75" customWidth="1"/>
    <col min="10" max="10" width="7.75" customWidth="1"/>
    <col min="11" max="11" width="5" customWidth="1"/>
    <col min="12" max="12" width="7" customWidth="1"/>
    <col min="13" max="13" width="6.375" customWidth="1"/>
    <col min="14" max="14" width="7.375" customWidth="1"/>
    <col min="15" max="15" width="4.875" customWidth="1"/>
    <col min="16" max="17" width="6.75" customWidth="1"/>
  </cols>
  <sheetData>
    <row r="1" spans="1:19" ht="20.25" x14ac:dyDescent="0.3">
      <c r="A1" s="348" t="s">
        <v>240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203231.56900000002</v>
      </c>
      <c r="D6" s="416">
        <f>SUM(D7:E14)</f>
        <v>233923.56100000002</v>
      </c>
      <c r="E6" s="417"/>
      <c r="F6" s="416">
        <f t="shared" ref="F6" si="0">SUM(F7:G14)</f>
        <v>207160.97600000002</v>
      </c>
      <c r="G6" s="417"/>
      <c r="H6" s="416">
        <f t="shared" ref="H6" si="1">SUM(H7:I14)</f>
        <v>233938.40200000003</v>
      </c>
      <c r="I6" s="417"/>
      <c r="J6" s="416">
        <f t="shared" ref="J6" si="2">SUM(J7:K14)</f>
        <v>233595.93900000001</v>
      </c>
      <c r="K6" s="417"/>
      <c r="L6" s="418">
        <f t="shared" ref="L6" si="3">SUM(L7:M14)</f>
        <v>260795.48399999997</v>
      </c>
      <c r="M6" s="419"/>
      <c r="N6" s="418">
        <f t="shared" ref="N6" si="4">SUM(N7:O14)</f>
        <v>220847.32</v>
      </c>
      <c r="O6" s="419"/>
      <c r="P6" s="36">
        <f>(N6/H6-1)*100</f>
        <v>-5.5959525619056034</v>
      </c>
      <c r="Q6" s="36">
        <f>(N6/J6-1)*100</f>
        <v>-5.4575516400565576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2009'!C57</f>
        <v>156462.72200000001</v>
      </c>
      <c r="D7" s="321">
        <f>'معدل 2010'!C57</f>
        <v>166571.44399999999</v>
      </c>
      <c r="E7" s="322"/>
      <c r="F7" s="321">
        <f>'نفقات فعلية 2010'!C57</f>
        <v>153767.78</v>
      </c>
      <c r="G7" s="322"/>
      <c r="H7" s="319">
        <f>'مصدق 2011'!C57</f>
        <v>165585.61600000001</v>
      </c>
      <c r="I7" s="320"/>
      <c r="J7" s="319">
        <f>'منقح 2011'!C57</f>
        <v>165879.177</v>
      </c>
      <c r="K7" s="320"/>
      <c r="L7" s="309">
        <f>'مقترح 2012'!C57</f>
        <v>173555.913</v>
      </c>
      <c r="M7" s="310"/>
      <c r="N7" s="309">
        <f>متفق2012!C57</f>
        <v>170608.85800000001</v>
      </c>
      <c r="O7" s="310"/>
      <c r="P7" s="36">
        <f t="shared" ref="P7:P16" si="5">(N7/H7-1)*100</f>
        <v>3.0336221957830034</v>
      </c>
      <c r="Q7" s="36">
        <f t="shared" ref="Q7:Q16" si="6">(N7/J7-1)*100</f>
        <v>2.851280724644556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2009'!D57</f>
        <v>41664.224999999999</v>
      </c>
      <c r="D8" s="321">
        <f>'معدل 2010'!D57</f>
        <v>59622.97</v>
      </c>
      <c r="E8" s="322"/>
      <c r="F8" s="321">
        <f>'نفقات فعلية 2010'!D57</f>
        <v>52767.811000000002</v>
      </c>
      <c r="G8" s="322"/>
      <c r="H8" s="319">
        <f>'مصدق 2011'!D57</f>
        <v>68006.414999999994</v>
      </c>
      <c r="I8" s="320"/>
      <c r="J8" s="319">
        <f>'منقح 2011'!D57</f>
        <v>60283.364999999998</v>
      </c>
      <c r="K8" s="320"/>
      <c r="L8" s="309">
        <f>'مقترح 2012'!D57</f>
        <v>86284.479999999996</v>
      </c>
      <c r="M8" s="310"/>
      <c r="N8" s="309">
        <f>متفق2012!D57</f>
        <v>49865</v>
      </c>
      <c r="O8" s="310"/>
      <c r="P8" s="36">
        <f t="shared" si="5"/>
        <v>-26.676034900531064</v>
      </c>
      <c r="Q8" s="36">
        <f t="shared" si="6"/>
        <v>-17.282321582413317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2009'!E57</f>
        <v>0</v>
      </c>
      <c r="D9" s="321">
        <f>'معدل 2010'!E57</f>
        <v>0</v>
      </c>
      <c r="E9" s="322"/>
      <c r="F9" s="321">
        <f>'نفقات فعلية 2010'!E57</f>
        <v>0</v>
      </c>
      <c r="G9" s="322"/>
      <c r="H9" s="319">
        <f>'مصدق 2011'!E57</f>
        <v>0</v>
      </c>
      <c r="I9" s="320"/>
      <c r="J9" s="319">
        <f>'منقح 2011'!E57</f>
        <v>0</v>
      </c>
      <c r="K9" s="320"/>
      <c r="L9" s="309">
        <f>'مقترح 2012'!E57</f>
        <v>0</v>
      </c>
      <c r="M9" s="310"/>
      <c r="N9" s="309">
        <f>متفق2012!E57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2009'!F57</f>
        <v>5025.558</v>
      </c>
      <c r="D10" s="321">
        <f>'معدل 2010'!F57</f>
        <v>0</v>
      </c>
      <c r="E10" s="322"/>
      <c r="F10" s="321">
        <f>'نفقات فعلية 2010'!F57</f>
        <v>0</v>
      </c>
      <c r="G10" s="322"/>
      <c r="H10" s="319">
        <f>'مصدق 2011'!F57</f>
        <v>0</v>
      </c>
      <c r="I10" s="320"/>
      <c r="J10" s="319">
        <f>'منقح 2011'!F57</f>
        <v>0</v>
      </c>
      <c r="K10" s="320"/>
      <c r="L10" s="309">
        <f>'مقترح 2012'!F57</f>
        <v>0</v>
      </c>
      <c r="M10" s="310"/>
      <c r="N10" s="309">
        <f>متفق2012!F57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2009'!G57</f>
        <v>0</v>
      </c>
      <c r="D11" s="321">
        <f>'معدل 2010'!G57</f>
        <v>0</v>
      </c>
      <c r="E11" s="322"/>
      <c r="F11" s="321">
        <f>'نفقات فعلية 2010'!G57</f>
        <v>0</v>
      </c>
      <c r="G11" s="322"/>
      <c r="H11" s="319">
        <f>'مصدق 2011'!G57</f>
        <v>0</v>
      </c>
      <c r="I11" s="320"/>
      <c r="J11" s="319">
        <f>'منقح 2011'!G57</f>
        <v>27.026</v>
      </c>
      <c r="K11" s="320"/>
      <c r="L11" s="309">
        <f>'مقترح 2012'!G57</f>
        <v>27.091000000000001</v>
      </c>
      <c r="M11" s="310"/>
      <c r="N11" s="309">
        <f>متفق2012!G57</f>
        <v>27.091000000000001</v>
      </c>
      <c r="O11" s="310"/>
      <c r="P11" s="36" t="e">
        <f t="shared" si="5"/>
        <v>#DIV/0!</v>
      </c>
      <c r="Q11" s="36">
        <f t="shared" si="6"/>
        <v>0.24050913934730023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2009'!H57</f>
        <v>0</v>
      </c>
      <c r="D12" s="321">
        <f>'معدل 2010'!H57</f>
        <v>0</v>
      </c>
      <c r="E12" s="322"/>
      <c r="F12" s="321">
        <f>'نفقات فعلية 2010'!H57</f>
        <v>0</v>
      </c>
      <c r="G12" s="322"/>
      <c r="H12" s="319">
        <f>'مصدق 2011'!H57</f>
        <v>0</v>
      </c>
      <c r="I12" s="320"/>
      <c r="J12" s="319">
        <f>'منقح 2011'!H57</f>
        <v>0</v>
      </c>
      <c r="K12" s="320"/>
      <c r="L12" s="309">
        <f>'مقترح 2012'!H57</f>
        <v>0</v>
      </c>
      <c r="M12" s="310"/>
      <c r="N12" s="309">
        <f>متفق2012!H57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2009'!I57</f>
        <v>20.913</v>
      </c>
      <c r="D13" s="321">
        <f>'معدل 2010'!I57</f>
        <v>50.371000000000002</v>
      </c>
      <c r="E13" s="322"/>
      <c r="F13" s="321">
        <f>'نفقات فعلية 2010'!I57</f>
        <v>38.427999999999997</v>
      </c>
      <c r="G13" s="322"/>
      <c r="H13" s="319">
        <f>'مصدق 2011'!I57</f>
        <v>41.871000000000002</v>
      </c>
      <c r="I13" s="320"/>
      <c r="J13" s="319">
        <f>'منقح 2011'!I57</f>
        <v>51.871000000000002</v>
      </c>
      <c r="K13" s="320"/>
      <c r="L13" s="309">
        <f>'مقترح 2012'!I57</f>
        <v>63</v>
      </c>
      <c r="M13" s="310"/>
      <c r="N13" s="309">
        <f>متفق2012!I57</f>
        <v>41.871000000000002</v>
      </c>
      <c r="O13" s="310"/>
      <c r="P13" s="36">
        <f t="shared" si="5"/>
        <v>0</v>
      </c>
      <c r="Q13" s="36">
        <f t="shared" si="6"/>
        <v>-19.278594975998153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2009'!J57</f>
        <v>58.151000000000003</v>
      </c>
      <c r="D14" s="321">
        <f>'معدل 2010'!J57</f>
        <v>7678.7759999999998</v>
      </c>
      <c r="E14" s="322"/>
      <c r="F14" s="321">
        <f>'نفقات فعلية 2010'!J57</f>
        <v>586.95699999999999</v>
      </c>
      <c r="G14" s="322"/>
      <c r="H14" s="319">
        <f>'مصدق 2011'!J57</f>
        <v>304.5</v>
      </c>
      <c r="I14" s="320"/>
      <c r="J14" s="319">
        <f>'منقح 2011'!J57</f>
        <v>7354.5</v>
      </c>
      <c r="K14" s="320"/>
      <c r="L14" s="309">
        <f>'مقترح 2012'!J57</f>
        <v>865</v>
      </c>
      <c r="M14" s="310"/>
      <c r="N14" s="309">
        <f>متفق2012!J57</f>
        <v>304.5</v>
      </c>
      <c r="O14" s="310"/>
      <c r="P14" s="36">
        <f t="shared" si="5"/>
        <v>0</v>
      </c>
      <c r="Q14" s="36">
        <f t="shared" si="6"/>
        <v>-95.859677748317367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2009'!N57</f>
        <v>594607.90800000005</v>
      </c>
      <c r="D15" s="323">
        <f>'معدل 2010'!N57</f>
        <v>1151588.963</v>
      </c>
      <c r="E15" s="324"/>
      <c r="F15" s="323">
        <f>'نفقات فعلية 2010'!N57</f>
        <v>785595.93599999999</v>
      </c>
      <c r="G15" s="324"/>
      <c r="H15" s="333">
        <f>'مصدق 2011'!N57</f>
        <v>1361300</v>
      </c>
      <c r="I15" s="334"/>
      <c r="J15" s="333">
        <f>'منقح 2011'!N57</f>
        <v>1376500</v>
      </c>
      <c r="K15" s="334"/>
      <c r="L15" s="325">
        <f>'مقترح 2012'!N57</f>
        <v>1400000</v>
      </c>
      <c r="M15" s="326"/>
      <c r="N15" s="325">
        <f>متفق2012!N57</f>
        <v>980000</v>
      </c>
      <c r="O15" s="326"/>
      <c r="P15" s="36">
        <f t="shared" si="5"/>
        <v>-28.009990450304855</v>
      </c>
      <c r="Q15" s="36">
        <f t="shared" si="6"/>
        <v>-28.804940065383221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797839.47700000007</v>
      </c>
      <c r="D16" s="416">
        <f>D6+D15</f>
        <v>1385512.524</v>
      </c>
      <c r="E16" s="417"/>
      <c r="F16" s="416">
        <f t="shared" ref="F16" si="7">F6+F15</f>
        <v>992756.91200000001</v>
      </c>
      <c r="G16" s="417"/>
      <c r="H16" s="416">
        <f t="shared" ref="H16" si="8">H6+H15</f>
        <v>1595238.402</v>
      </c>
      <c r="I16" s="417"/>
      <c r="J16" s="416">
        <f t="shared" ref="J16" si="9">J6+J15</f>
        <v>1610095.939</v>
      </c>
      <c r="K16" s="417"/>
      <c r="L16" s="418">
        <f t="shared" ref="L16" si="10">L6+L15</f>
        <v>1660795.4839999999</v>
      </c>
      <c r="M16" s="419"/>
      <c r="N16" s="418">
        <f t="shared" ref="N16" si="11">N6+N15</f>
        <v>1200847.32</v>
      </c>
      <c r="O16" s="419"/>
      <c r="P16" s="36">
        <f t="shared" si="5"/>
        <v>-24.723018296546751</v>
      </c>
      <c r="Q16" s="36">
        <f t="shared" si="6"/>
        <v>-25.417654258178956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2009'!C57</f>
        <v>244.661</v>
      </c>
      <c r="E21" s="318"/>
      <c r="F21" s="309">
        <f>ايرادفعلي2010!C57</f>
        <v>258.30599999999998</v>
      </c>
      <c r="G21" s="310"/>
      <c r="H21" s="309">
        <f>مخطط2011!C57</f>
        <v>824</v>
      </c>
      <c r="I21" s="310"/>
      <c r="J21" s="315">
        <f>مخطط2012!C57</f>
        <v>1315.835</v>
      </c>
      <c r="K21" s="316"/>
      <c r="L21" s="37">
        <f>(J21/H21-1)*100</f>
        <v>59.688713592233022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2009'!D57</f>
        <v>0</v>
      </c>
      <c r="E22" s="318"/>
      <c r="F22" s="309">
        <f>ايرادفعلي2010!D57</f>
        <v>0</v>
      </c>
      <c r="G22" s="310"/>
      <c r="H22" s="309">
        <f>مخطط2011!D57</f>
        <v>0</v>
      </c>
      <c r="I22" s="310"/>
      <c r="J22" s="315">
        <f>مخطط2012!D57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2009'!E57</f>
        <v>0</v>
      </c>
      <c r="E23" s="318"/>
      <c r="F23" s="309">
        <f>ايرادفعلي2010!E57</f>
        <v>0</v>
      </c>
      <c r="G23" s="310"/>
      <c r="H23" s="309">
        <f>مخطط2011!E57</f>
        <v>0</v>
      </c>
      <c r="I23" s="310"/>
      <c r="J23" s="315">
        <f>مخطط2012!E57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2009'!F57</f>
        <v>1138.33</v>
      </c>
      <c r="E24" s="318"/>
      <c r="F24" s="309">
        <f>ايرادفعلي2010!F57</f>
        <v>2568.3850000000002</v>
      </c>
      <c r="G24" s="310"/>
      <c r="H24" s="309">
        <f>مخطط2011!F57</f>
        <v>1819.5</v>
      </c>
      <c r="I24" s="310"/>
      <c r="J24" s="315">
        <f>مخطط2012!F57</f>
        <v>9340.0499999999993</v>
      </c>
      <c r="K24" s="316"/>
      <c r="L24" s="37">
        <f t="shared" si="12"/>
        <v>413.33058532563894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2009'!G57</f>
        <v>30.035</v>
      </c>
      <c r="E25" s="318"/>
      <c r="F25" s="309">
        <f>ايرادفعلي2010!G57</f>
        <v>37.125</v>
      </c>
      <c r="G25" s="310"/>
      <c r="H25" s="309">
        <f>مخطط2011!G57</f>
        <v>800</v>
      </c>
      <c r="I25" s="310"/>
      <c r="J25" s="315">
        <f>مخطط2012!G57</f>
        <v>519</v>
      </c>
      <c r="K25" s="316"/>
      <c r="L25" s="37">
        <f t="shared" si="12"/>
        <v>-35.124999999999993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1413.0260000000001</v>
      </c>
      <c r="E26" s="393"/>
      <c r="F26" s="392">
        <f>SUM(F21:G25)</f>
        <v>2863.8160000000003</v>
      </c>
      <c r="G26" s="393"/>
      <c r="H26" s="392">
        <f>SUM(H21:I25)</f>
        <v>3443.5</v>
      </c>
      <c r="I26" s="393"/>
      <c r="J26" s="392">
        <f>SUM(J21:K25)</f>
        <v>11174.884999999998</v>
      </c>
      <c r="K26" s="393"/>
      <c r="L26" s="37">
        <f t="shared" si="12"/>
        <v>224.52112676056336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6</v>
      </c>
      <c r="E29" s="182">
        <v>24</v>
      </c>
      <c r="F29" s="182">
        <v>52</v>
      </c>
      <c r="G29" s="182">
        <v>1094</v>
      </c>
      <c r="H29" s="182">
        <v>943</v>
      </c>
      <c r="I29" s="182">
        <v>1309</v>
      </c>
      <c r="J29" s="182">
        <v>3461</v>
      </c>
      <c r="K29" s="182">
        <v>2707</v>
      </c>
      <c r="L29" s="182">
        <v>3101</v>
      </c>
      <c r="M29" s="182">
        <v>2792</v>
      </c>
      <c r="N29" s="182">
        <v>916</v>
      </c>
      <c r="O29" s="182">
        <v>1143</v>
      </c>
      <c r="P29" s="172">
        <f>SUM(D29:O29)</f>
        <v>17548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6</v>
      </c>
      <c r="E32" s="182">
        <v>24</v>
      </c>
      <c r="F32" s="182">
        <v>54</v>
      </c>
      <c r="G32" s="182">
        <v>1201</v>
      </c>
      <c r="H32" s="182">
        <v>862</v>
      </c>
      <c r="I32" s="182">
        <v>1474</v>
      </c>
      <c r="J32" s="182">
        <v>3650</v>
      </c>
      <c r="K32" s="182">
        <v>2910</v>
      </c>
      <c r="L32" s="182">
        <v>3487</v>
      </c>
      <c r="M32" s="183">
        <v>2267</v>
      </c>
      <c r="N32" s="183">
        <v>858</v>
      </c>
      <c r="O32" s="182">
        <v>972</v>
      </c>
      <c r="P32" s="172">
        <f>SUM(D32:O32)</f>
        <v>17765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رقم(1)2012'!C53</f>
        <v>6</v>
      </c>
      <c r="E35" s="192">
        <f>'جدول رقم(1)2012'!D53</f>
        <v>23</v>
      </c>
      <c r="F35" s="192">
        <f>'جدول رقم(1)2012'!E53</f>
        <v>53</v>
      </c>
      <c r="G35" s="192">
        <f>'جدول رقم(1)2012'!F53</f>
        <v>1232</v>
      </c>
      <c r="H35" s="192">
        <f>'جدول رقم(1)2012'!G53</f>
        <v>899</v>
      </c>
      <c r="I35" s="192">
        <f>'جدول رقم(1)2012'!H53</f>
        <v>1826</v>
      </c>
      <c r="J35" s="192">
        <f>'جدول رقم(1)2012'!I53</f>
        <v>3973</v>
      </c>
      <c r="K35" s="192">
        <f>'جدول رقم(1)2012'!J53</f>
        <v>2515</v>
      </c>
      <c r="L35" s="192">
        <f>'جدول رقم(1)2012'!K53</f>
        <v>4237</v>
      </c>
      <c r="M35" s="192">
        <f>'جدول رقم(1)2012'!L53</f>
        <v>1805</v>
      </c>
      <c r="N35" s="192">
        <f>'جدول رقم(1)2012'!M53</f>
        <v>522</v>
      </c>
      <c r="O35" s="192">
        <f>'جدول رقم(1)2012'!N53</f>
        <v>1016</v>
      </c>
      <c r="P35" s="193">
        <f>SUM(D35:O35)</f>
        <v>18107</v>
      </c>
      <c r="Q35" s="32">
        <v>66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13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6.375" customWidth="1"/>
    <col min="16" max="16" width="7.625" customWidth="1"/>
    <col min="17" max="17" width="6.75" customWidth="1"/>
  </cols>
  <sheetData>
    <row r="1" spans="1:19" ht="20.25" x14ac:dyDescent="0.3">
      <c r="A1" s="348" t="s">
        <v>241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27997.458999999999</v>
      </c>
      <c r="D6" s="416">
        <f>SUM(D7:E14)</f>
        <v>1642429.5590000001</v>
      </c>
      <c r="E6" s="417"/>
      <c r="F6" s="416">
        <f t="shared" ref="F6" si="0">SUM(F7:G14)</f>
        <v>1398057.3059999999</v>
      </c>
      <c r="G6" s="417"/>
      <c r="H6" s="416">
        <f t="shared" ref="H6" si="1">SUM(H7:I14)</f>
        <v>2395513.2609999999</v>
      </c>
      <c r="I6" s="417"/>
      <c r="J6" s="416">
        <f t="shared" ref="J6" si="2">SUM(J7:K14)</f>
        <v>2402881.5189999999</v>
      </c>
      <c r="K6" s="417"/>
      <c r="L6" s="418">
        <f t="shared" ref="L6" si="3">SUM(L7:M14)</f>
        <v>3708172.5249999999</v>
      </c>
      <c r="M6" s="419"/>
      <c r="N6" s="418">
        <f t="shared" ref="N6" si="4">SUM(N7:O14)</f>
        <v>3304189.3569999998</v>
      </c>
      <c r="O6" s="419"/>
      <c r="P6" s="36">
        <f>(N6/H6-1)*100</f>
        <v>37.932417690757262</v>
      </c>
      <c r="Q6" s="36">
        <f>(N6/J6-1)*100</f>
        <v>37.509458159846965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2009'!C58</f>
        <v>20638.424999999999</v>
      </c>
      <c r="D7" s="321">
        <f>'معدل 2010'!C58</f>
        <v>33802.440999999999</v>
      </c>
      <c r="E7" s="322"/>
      <c r="F7" s="321">
        <f>'نفقات فعلية 2010'!C58</f>
        <v>25665.629000000001</v>
      </c>
      <c r="G7" s="322"/>
      <c r="H7" s="319">
        <f>'مصدق 2011'!C58</f>
        <v>38033.224000000002</v>
      </c>
      <c r="I7" s="320"/>
      <c r="J7" s="319">
        <f>'منقح 2011'!C58</f>
        <v>38032.870999999999</v>
      </c>
      <c r="K7" s="320"/>
      <c r="L7" s="309">
        <f>'مقترح 2012'!C58</f>
        <v>41389.014000000003</v>
      </c>
      <c r="M7" s="310"/>
      <c r="N7" s="309">
        <f>متفق2012!C58</f>
        <v>38935.409</v>
      </c>
      <c r="O7" s="310"/>
      <c r="P7" s="36">
        <f t="shared" ref="P7:P16" si="5">(N7/H7-1)*100</f>
        <v>2.3720970906910166</v>
      </c>
      <c r="Q7" s="36">
        <f t="shared" ref="Q7:Q16" si="6">(N7/J7-1)*100</f>
        <v>2.3730472516786838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2009'!D58</f>
        <v>6157.6310000000003</v>
      </c>
      <c r="D8" s="321">
        <f>'معدل 2010'!D58</f>
        <v>1607667.3740000001</v>
      </c>
      <c r="E8" s="322"/>
      <c r="F8" s="321">
        <f>'نفقات فعلية 2010'!D58</f>
        <v>1371462.1029999999</v>
      </c>
      <c r="G8" s="322"/>
      <c r="H8" s="319">
        <f>'مصدق 2011'!D58</f>
        <v>2357292.5499999998</v>
      </c>
      <c r="I8" s="320"/>
      <c r="J8" s="319">
        <f>'منقح 2011'!D58</f>
        <v>2357327.5499999998</v>
      </c>
      <c r="K8" s="320"/>
      <c r="L8" s="309">
        <f>'مقترح 2012'!D58</f>
        <v>3657720</v>
      </c>
      <c r="M8" s="310"/>
      <c r="N8" s="309">
        <f>متفق2012!D58</f>
        <v>3257292.55</v>
      </c>
      <c r="O8" s="310"/>
      <c r="P8" s="36">
        <f t="shared" si="5"/>
        <v>38.179393558936937</v>
      </c>
      <c r="Q8" s="36">
        <f t="shared" si="6"/>
        <v>38.177341965056996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2009'!E58</f>
        <v>0</v>
      </c>
      <c r="D9" s="321">
        <f>'معدل 2010'!E58</f>
        <v>0</v>
      </c>
      <c r="E9" s="322"/>
      <c r="F9" s="321">
        <f>'نفقات فعلية 2010'!E58</f>
        <v>0</v>
      </c>
      <c r="G9" s="322"/>
      <c r="H9" s="319">
        <f>'مصدق 2011'!E58</f>
        <v>0</v>
      </c>
      <c r="I9" s="320"/>
      <c r="J9" s="319">
        <f>'منقح 2011'!E58</f>
        <v>0</v>
      </c>
      <c r="K9" s="320"/>
      <c r="L9" s="309">
        <f>'مقترح 2012'!E58</f>
        <v>0</v>
      </c>
      <c r="M9" s="310"/>
      <c r="N9" s="309">
        <f>متفق2012!E58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2009'!F58</f>
        <v>0</v>
      </c>
      <c r="D10" s="321">
        <f>'معدل 2010'!F58</f>
        <v>0</v>
      </c>
      <c r="E10" s="322"/>
      <c r="F10" s="321">
        <f>'نفقات فعلية 2010'!F58</f>
        <v>0</v>
      </c>
      <c r="G10" s="322"/>
      <c r="H10" s="319">
        <f>'مصدق 2011'!F58</f>
        <v>0</v>
      </c>
      <c r="I10" s="320"/>
      <c r="J10" s="319">
        <f>'منقح 2011'!F58</f>
        <v>0</v>
      </c>
      <c r="K10" s="320"/>
      <c r="L10" s="309">
        <f>'مقترح 2012'!F58</f>
        <v>0</v>
      </c>
      <c r="M10" s="310"/>
      <c r="N10" s="309">
        <f>متفق2012!F58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2009'!G58</f>
        <v>0</v>
      </c>
      <c r="D11" s="321">
        <f>'معدل 2010'!G58</f>
        <v>0</v>
      </c>
      <c r="E11" s="322"/>
      <c r="F11" s="321">
        <f>'نفقات فعلية 2010'!G58</f>
        <v>0</v>
      </c>
      <c r="G11" s="322"/>
      <c r="H11" s="319">
        <f>'مصدق 2011'!G58</f>
        <v>0</v>
      </c>
      <c r="I11" s="320"/>
      <c r="J11" s="319">
        <f>'منقح 2011'!G58</f>
        <v>7318.6109999999999</v>
      </c>
      <c r="K11" s="320"/>
      <c r="L11" s="309">
        <f>'مقترح 2012'!G58</f>
        <v>7773.9110000000001</v>
      </c>
      <c r="M11" s="310"/>
      <c r="N11" s="309">
        <f>متفق2012!G58</f>
        <v>7773.9110000000001</v>
      </c>
      <c r="O11" s="310"/>
      <c r="P11" s="36" t="e">
        <f t="shared" si="5"/>
        <v>#DIV/0!</v>
      </c>
      <c r="Q11" s="36">
        <f t="shared" si="6"/>
        <v>6.2211258393156887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2009'!H58</f>
        <v>0</v>
      </c>
      <c r="D12" s="321">
        <f>'معدل 2010'!H58</f>
        <v>0</v>
      </c>
      <c r="E12" s="322"/>
      <c r="F12" s="321">
        <f>'نفقات فعلية 2010'!H58</f>
        <v>0</v>
      </c>
      <c r="G12" s="322"/>
      <c r="H12" s="319">
        <f>'مصدق 2011'!H58</f>
        <v>0</v>
      </c>
      <c r="I12" s="320"/>
      <c r="J12" s="319">
        <f>'منقح 2011'!H58</f>
        <v>0</v>
      </c>
      <c r="K12" s="320"/>
      <c r="L12" s="309">
        <f>'مقترح 2012'!H58</f>
        <v>0</v>
      </c>
      <c r="M12" s="310"/>
      <c r="N12" s="309">
        <f>متفق2012!H58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2009'!I58</f>
        <v>442.51</v>
      </c>
      <c r="D13" s="321">
        <f>'معدل 2010'!I58</f>
        <v>47.875</v>
      </c>
      <c r="E13" s="322"/>
      <c r="F13" s="321">
        <f>'نفقات فعلية 2010'!I58</f>
        <v>196.83199999999999</v>
      </c>
      <c r="G13" s="322"/>
      <c r="H13" s="319">
        <f>'مصدق 2011'!I58</f>
        <v>26.736999999999998</v>
      </c>
      <c r="I13" s="320"/>
      <c r="J13" s="319">
        <f>'منقح 2011'!I58</f>
        <v>26.736999999999998</v>
      </c>
      <c r="K13" s="320"/>
      <c r="L13" s="309">
        <f>'مقترح 2012'!I58</f>
        <v>123.6</v>
      </c>
      <c r="M13" s="310"/>
      <c r="N13" s="309">
        <f>متفق2012!I58</f>
        <v>26.736999999999998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2009'!J58</f>
        <v>758.89300000000003</v>
      </c>
      <c r="D14" s="321">
        <f>'معدل 2010'!J58</f>
        <v>911.86900000000003</v>
      </c>
      <c r="E14" s="322"/>
      <c r="F14" s="321">
        <f>'نفقات فعلية 2010'!J58</f>
        <v>732.74199999999996</v>
      </c>
      <c r="G14" s="322"/>
      <c r="H14" s="319">
        <f>'مصدق 2011'!J58</f>
        <v>160.75</v>
      </c>
      <c r="I14" s="320"/>
      <c r="J14" s="319">
        <f>'منقح 2011'!J58</f>
        <v>175.75</v>
      </c>
      <c r="K14" s="320"/>
      <c r="L14" s="309">
        <f>'مقترح 2012'!J58</f>
        <v>1166</v>
      </c>
      <c r="M14" s="310"/>
      <c r="N14" s="309">
        <f>متفق2012!J58</f>
        <v>160.75</v>
      </c>
      <c r="O14" s="310"/>
      <c r="P14" s="36">
        <f t="shared" si="5"/>
        <v>0</v>
      </c>
      <c r="Q14" s="36">
        <f t="shared" si="6"/>
        <v>-8.5348506401138007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2009'!N58</f>
        <v>531570.70200000005</v>
      </c>
      <c r="D15" s="323">
        <f>'معدل 2010'!N58</f>
        <v>3103550</v>
      </c>
      <c r="E15" s="324"/>
      <c r="F15" s="323">
        <f>'نفقات فعلية 2010'!N58</f>
        <v>645128.80099999998</v>
      </c>
      <c r="G15" s="324"/>
      <c r="H15" s="333">
        <f>'مصدق 2011'!N58</f>
        <v>6950000</v>
      </c>
      <c r="I15" s="334"/>
      <c r="J15" s="333">
        <f>'منقح 2011'!N58</f>
        <v>6925756.3890000004</v>
      </c>
      <c r="K15" s="334"/>
      <c r="L15" s="325">
        <f>'مقترح 2012'!N58</f>
        <v>12000000</v>
      </c>
      <c r="M15" s="326"/>
      <c r="N15" s="325">
        <f>متفق2012!N58</f>
        <v>10650000</v>
      </c>
      <c r="O15" s="326"/>
      <c r="P15" s="36">
        <f t="shared" si="5"/>
        <v>53.237410071942449</v>
      </c>
      <c r="Q15" s="36">
        <f t="shared" si="6"/>
        <v>53.773817642721575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559568.16100000008</v>
      </c>
      <c r="D16" s="416">
        <f>D6+D15</f>
        <v>4745979.5590000004</v>
      </c>
      <c r="E16" s="417"/>
      <c r="F16" s="416">
        <f t="shared" ref="F16" si="7">F6+F15</f>
        <v>2043186.1069999998</v>
      </c>
      <c r="G16" s="417"/>
      <c r="H16" s="416">
        <f t="shared" ref="H16" si="8">H6+H15</f>
        <v>9345513.2609999999</v>
      </c>
      <c r="I16" s="417"/>
      <c r="J16" s="416">
        <f t="shared" ref="J16" si="9">J6+J15</f>
        <v>9328637.9079999998</v>
      </c>
      <c r="K16" s="417"/>
      <c r="L16" s="418">
        <f t="shared" ref="L16" si="10">L6+L15</f>
        <v>15708172.525</v>
      </c>
      <c r="M16" s="419"/>
      <c r="N16" s="418">
        <f t="shared" ref="N16" si="11">N6+N15</f>
        <v>13954189.357000001</v>
      </c>
      <c r="O16" s="419"/>
      <c r="P16" s="36">
        <f t="shared" si="5"/>
        <v>49.314317654789328</v>
      </c>
      <c r="Q16" s="36">
        <f t="shared" si="6"/>
        <v>49.584424806897552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2009'!C58</f>
        <v>231.18600000000001</v>
      </c>
      <c r="E21" s="318"/>
      <c r="F21" s="309">
        <f>ايرادفعلي2010!C58</f>
        <v>205.27199999999999</v>
      </c>
      <c r="G21" s="310"/>
      <c r="H21" s="309">
        <f>مخطط2011!C58</f>
        <v>362</v>
      </c>
      <c r="I21" s="310"/>
      <c r="J21" s="315">
        <f>مخطط2012!C58</f>
        <v>363.5</v>
      </c>
      <c r="K21" s="316"/>
      <c r="L21" s="37">
        <f>(J21/H21-1)*100</f>
        <v>0.41436464088397962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2009'!D58</f>
        <v>0</v>
      </c>
      <c r="E22" s="318"/>
      <c r="F22" s="309">
        <f>ايرادفعلي2010!D58</f>
        <v>0</v>
      </c>
      <c r="G22" s="310"/>
      <c r="H22" s="309">
        <f>مخطط2011!D58</f>
        <v>0</v>
      </c>
      <c r="I22" s="310"/>
      <c r="J22" s="315">
        <f>مخطط2012!D58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2009'!E58</f>
        <v>0</v>
      </c>
      <c r="E23" s="318"/>
      <c r="F23" s="309">
        <f>ايرادفعلي2010!E58</f>
        <v>0</v>
      </c>
      <c r="G23" s="310"/>
      <c r="H23" s="309">
        <f>مخطط2011!E58</f>
        <v>1228500</v>
      </c>
      <c r="I23" s="310"/>
      <c r="J23" s="315">
        <f>مخطط2012!E58</f>
        <v>0</v>
      </c>
      <c r="K23" s="316"/>
      <c r="L23" s="37">
        <f t="shared" si="12"/>
        <v>-100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2009'!F58</f>
        <v>664.44100000000003</v>
      </c>
      <c r="E24" s="318"/>
      <c r="F24" s="309">
        <f>ايرادفعلي2010!F58</f>
        <v>122.36</v>
      </c>
      <c r="G24" s="310"/>
      <c r="H24" s="309">
        <f>مخطط2011!F58</f>
        <v>632.25</v>
      </c>
      <c r="I24" s="310"/>
      <c r="J24" s="315">
        <f>مخطط2012!F58</f>
        <v>895.75</v>
      </c>
      <c r="K24" s="316"/>
      <c r="L24" s="37">
        <f t="shared" si="12"/>
        <v>41.676551996836686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2009'!G58</f>
        <v>0</v>
      </c>
      <c r="E25" s="318"/>
      <c r="F25" s="309">
        <f>ايرادفعلي2010!G58</f>
        <v>0</v>
      </c>
      <c r="G25" s="310"/>
      <c r="H25" s="309">
        <f>مخطط2011!G58</f>
        <v>0</v>
      </c>
      <c r="I25" s="310"/>
      <c r="J25" s="315">
        <f>مخطط2012!G58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895.62700000000007</v>
      </c>
      <c r="E26" s="393"/>
      <c r="F26" s="392">
        <f>SUM(F21:G25)</f>
        <v>327.63200000000001</v>
      </c>
      <c r="G26" s="393"/>
      <c r="H26" s="392">
        <f>SUM(H21:I25)</f>
        <v>1229494.25</v>
      </c>
      <c r="I26" s="393"/>
      <c r="J26" s="392">
        <f>SUM(J21:K25)</f>
        <v>1259.25</v>
      </c>
      <c r="K26" s="393"/>
      <c r="L26" s="37">
        <f t="shared" si="12"/>
        <v>-99.897579838213971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8</v>
      </c>
      <c r="E29" s="182">
        <v>7</v>
      </c>
      <c r="F29" s="182">
        <v>14</v>
      </c>
      <c r="G29" s="182">
        <v>31</v>
      </c>
      <c r="H29" s="182">
        <v>67</v>
      </c>
      <c r="I29" s="182">
        <v>99</v>
      </c>
      <c r="J29" s="182">
        <v>152</v>
      </c>
      <c r="K29" s="182">
        <v>156</v>
      </c>
      <c r="L29" s="182">
        <v>243</v>
      </c>
      <c r="M29" s="182">
        <v>99</v>
      </c>
      <c r="N29" s="182">
        <v>99</v>
      </c>
      <c r="O29" s="182">
        <v>122</v>
      </c>
      <c r="P29" s="172">
        <f>SUM(D29:O29)</f>
        <v>1097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8</v>
      </c>
      <c r="E32" s="187">
        <v>7</v>
      </c>
      <c r="F32" s="187">
        <v>14</v>
      </c>
      <c r="G32" s="187">
        <v>42</v>
      </c>
      <c r="H32" s="187">
        <v>78</v>
      </c>
      <c r="I32" s="187">
        <v>104</v>
      </c>
      <c r="J32" s="187">
        <v>160</v>
      </c>
      <c r="K32" s="187">
        <v>171</v>
      </c>
      <c r="L32" s="187">
        <v>250</v>
      </c>
      <c r="M32" s="188">
        <v>101</v>
      </c>
      <c r="N32" s="188">
        <v>99</v>
      </c>
      <c r="O32" s="187">
        <v>122</v>
      </c>
      <c r="P32" s="172">
        <f>SUM(D32:O32)</f>
        <v>1156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رقم(1)2012'!C54</f>
        <v>8</v>
      </c>
      <c r="E35" s="192">
        <f>'جدول رقم(1)2012'!D54</f>
        <v>9</v>
      </c>
      <c r="F35" s="192">
        <f>'جدول رقم(1)2012'!E54</f>
        <v>22</v>
      </c>
      <c r="G35" s="192">
        <f>'جدول رقم(1)2012'!F54</f>
        <v>63</v>
      </c>
      <c r="H35" s="192">
        <f>'جدول رقم(1)2012'!G54</f>
        <v>99</v>
      </c>
      <c r="I35" s="192">
        <f>'جدول رقم(1)2012'!H54</f>
        <v>110</v>
      </c>
      <c r="J35" s="192">
        <f>'جدول رقم(1)2012'!I54</f>
        <v>173</v>
      </c>
      <c r="K35" s="192">
        <f>'جدول رقم(1)2012'!J54</f>
        <v>187</v>
      </c>
      <c r="L35" s="192">
        <f>'جدول رقم(1)2012'!K54</f>
        <v>320</v>
      </c>
      <c r="M35" s="192">
        <f>'جدول رقم(1)2012'!L54</f>
        <v>128</v>
      </c>
      <c r="N35" s="192">
        <f>'جدول رقم(1)2012'!M54</f>
        <v>91</v>
      </c>
      <c r="O35" s="192">
        <f>'جدول رقم(1)2012'!N54</f>
        <v>117</v>
      </c>
      <c r="P35" s="193">
        <f>SUM(D35:O35)</f>
        <v>1327</v>
      </c>
      <c r="Q35" s="32">
        <v>67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22" sqref="P22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195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1283.413</v>
      </c>
      <c r="D6" s="323">
        <f>SUM(D7:E14)</f>
        <v>1552.02</v>
      </c>
      <c r="E6" s="324"/>
      <c r="F6" s="323">
        <f t="shared" ref="F6" si="0">SUM(F7:G14)</f>
        <v>982.625</v>
      </c>
      <c r="G6" s="324"/>
      <c r="H6" s="323">
        <f t="shared" ref="H6" si="1">SUM(H7:I14)</f>
        <v>1340.52</v>
      </c>
      <c r="I6" s="324"/>
      <c r="J6" s="323">
        <f t="shared" ref="J6" si="2">SUM(J7:K14)</f>
        <v>1340.521</v>
      </c>
      <c r="K6" s="324"/>
      <c r="L6" s="303">
        <f t="shared" ref="L6" si="3">SUM(L7:M14)</f>
        <v>3293.3220000000001</v>
      </c>
      <c r="M6" s="304"/>
      <c r="N6" s="303">
        <f t="shared" ref="N6" si="4">SUM(N7:O14)</f>
        <v>1653.4059999999999</v>
      </c>
      <c r="O6" s="304"/>
      <c r="P6" s="281">
        <f>(N6/H6-1)*100</f>
        <v>23.340643929221507</v>
      </c>
      <c r="Q6" s="281">
        <f>(N6/J6-1)*100</f>
        <v>23.340551919738672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2009'!C10</f>
        <v>529.202</v>
      </c>
      <c r="D7" s="321">
        <f>'معدل 2010'!C10</f>
        <v>750.9</v>
      </c>
      <c r="E7" s="322"/>
      <c r="F7" s="321">
        <f>'نفقات فعلية 2010'!C10</f>
        <v>452.23899999999998</v>
      </c>
      <c r="G7" s="322"/>
      <c r="H7" s="319">
        <f>'مصدق 2011'!C10</f>
        <v>872.15</v>
      </c>
      <c r="I7" s="320"/>
      <c r="J7" s="319">
        <f>'منقح 2011'!C10</f>
        <v>872.15099999999995</v>
      </c>
      <c r="K7" s="320"/>
      <c r="L7" s="309">
        <f>'مقترح 2012'!C10</f>
        <v>1446.3720000000001</v>
      </c>
      <c r="M7" s="310"/>
      <c r="N7" s="311">
        <f>متفق2012!C10</f>
        <v>1095.1559999999999</v>
      </c>
      <c r="O7" s="312"/>
      <c r="P7" s="281">
        <f t="shared" ref="P7:P16" si="5">(N7/H7-1)*100</f>
        <v>25.569684113971224</v>
      </c>
      <c r="Q7" s="281">
        <f t="shared" ref="Q7:Q16" si="6">(N7/J7-1)*100</f>
        <v>25.569540136971703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2009'!D10</f>
        <v>304.23</v>
      </c>
      <c r="D8" s="321">
        <f>'معدل 2010'!D10</f>
        <v>375.12</v>
      </c>
      <c r="E8" s="322"/>
      <c r="F8" s="321">
        <f>'نفقات فعلية 2010'!D10</f>
        <v>286.37900000000002</v>
      </c>
      <c r="G8" s="322"/>
      <c r="H8" s="319">
        <f>'مصدق 2011'!D10</f>
        <v>293.12</v>
      </c>
      <c r="I8" s="320"/>
      <c r="J8" s="319">
        <f>'منقح 2011'!D10</f>
        <v>293.12</v>
      </c>
      <c r="K8" s="320"/>
      <c r="L8" s="309">
        <f>'مقترح 2012'!D10</f>
        <v>1230.95</v>
      </c>
      <c r="M8" s="310"/>
      <c r="N8" s="309">
        <f>متفق2012!D10</f>
        <v>383</v>
      </c>
      <c r="O8" s="310"/>
      <c r="P8" s="281">
        <f t="shared" si="5"/>
        <v>30.663209606986896</v>
      </c>
      <c r="Q8" s="281">
        <f t="shared" si="6"/>
        <v>30.663209606986896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2009'!E10</f>
        <v>0</v>
      </c>
      <c r="D9" s="321">
        <f>'معدل 2010'!E10</f>
        <v>0</v>
      </c>
      <c r="E9" s="322"/>
      <c r="F9" s="321">
        <f>'نفقات فعلية 2010'!E10</f>
        <v>0</v>
      </c>
      <c r="G9" s="322"/>
      <c r="H9" s="319">
        <f>'مصدق 2011'!E10</f>
        <v>0</v>
      </c>
      <c r="I9" s="320"/>
      <c r="J9" s="319">
        <f>'منقح 2011'!E10</f>
        <v>0</v>
      </c>
      <c r="K9" s="320"/>
      <c r="L9" s="309">
        <f>'مقترح 2012'!E10</f>
        <v>0</v>
      </c>
      <c r="M9" s="310"/>
      <c r="N9" s="309">
        <f>متفق2012!E10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2009'!F10</f>
        <v>0</v>
      </c>
      <c r="D10" s="321">
        <f>'معدل 2010'!F10</f>
        <v>0</v>
      </c>
      <c r="E10" s="322"/>
      <c r="F10" s="321">
        <f>'نفقات فعلية 2010'!F10</f>
        <v>0</v>
      </c>
      <c r="G10" s="322"/>
      <c r="H10" s="319">
        <f>'مصدق 2011'!F10</f>
        <v>0</v>
      </c>
      <c r="I10" s="320"/>
      <c r="J10" s="319">
        <f>'منقح 2011'!F10</f>
        <v>0</v>
      </c>
      <c r="K10" s="320"/>
      <c r="L10" s="309">
        <f>'مقترح 2012'!F10</f>
        <v>0</v>
      </c>
      <c r="M10" s="310"/>
      <c r="N10" s="309">
        <f>متفق2012!F10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2009'!G10</f>
        <v>0</v>
      </c>
      <c r="D11" s="321">
        <f>'معدل 2010'!G10</f>
        <v>0</v>
      </c>
      <c r="E11" s="322"/>
      <c r="F11" s="321">
        <f>'نفقات فعلية 2010'!G10</f>
        <v>0</v>
      </c>
      <c r="G11" s="322"/>
      <c r="H11" s="319">
        <f>'مصدق 2011'!G10</f>
        <v>0</v>
      </c>
      <c r="I11" s="320"/>
      <c r="J11" s="319">
        <f>'منقح 2011'!G10</f>
        <v>0</v>
      </c>
      <c r="K11" s="320"/>
      <c r="L11" s="309">
        <f>'مقترح 2012'!G10</f>
        <v>0</v>
      </c>
      <c r="M11" s="310"/>
      <c r="N11" s="309">
        <f>متفق2012!G10</f>
        <v>0</v>
      </c>
      <c r="O11" s="310"/>
      <c r="P11" s="281" t="e">
        <f t="shared" si="5"/>
        <v>#DIV/0!</v>
      </c>
      <c r="Q11" s="281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2009'!H10</f>
        <v>0</v>
      </c>
      <c r="D12" s="321">
        <f>'معدل 2010'!H10</f>
        <v>0</v>
      </c>
      <c r="E12" s="322"/>
      <c r="F12" s="321">
        <f>'نفقات فعلية 2010'!H10</f>
        <v>0</v>
      </c>
      <c r="G12" s="322"/>
      <c r="H12" s="319">
        <f>'مصدق 2011'!H10</f>
        <v>0</v>
      </c>
      <c r="I12" s="320"/>
      <c r="J12" s="319">
        <f>'منقح 2011'!H10</f>
        <v>0</v>
      </c>
      <c r="K12" s="320"/>
      <c r="L12" s="309">
        <f>'مقترح 2012'!H10</f>
        <v>0</v>
      </c>
      <c r="M12" s="310"/>
      <c r="N12" s="309">
        <f>متفق2012!H10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2009'!I10</f>
        <v>1.23</v>
      </c>
      <c r="D13" s="321">
        <f>'معدل 2010'!I10</f>
        <v>14</v>
      </c>
      <c r="E13" s="322"/>
      <c r="F13" s="321">
        <f>'نفقات فعلية 2010'!I10</f>
        <v>12.1</v>
      </c>
      <c r="G13" s="322"/>
      <c r="H13" s="319">
        <f>'مصدق 2011'!I10</f>
        <v>1.5</v>
      </c>
      <c r="I13" s="320"/>
      <c r="J13" s="319">
        <f>'منقح 2011'!I10</f>
        <v>1.5</v>
      </c>
      <c r="K13" s="320"/>
      <c r="L13" s="309">
        <f>'مقترح 2012'!I10</f>
        <v>15</v>
      </c>
      <c r="M13" s="310"/>
      <c r="N13" s="309">
        <f>متفق2012!I10</f>
        <v>1.5</v>
      </c>
      <c r="O13" s="310"/>
      <c r="P13" s="281">
        <f t="shared" si="5"/>
        <v>0</v>
      </c>
      <c r="Q13" s="281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2009'!J10</f>
        <v>448.75099999999998</v>
      </c>
      <c r="D14" s="321">
        <f>'معدل 2010'!J10</f>
        <v>412</v>
      </c>
      <c r="E14" s="322"/>
      <c r="F14" s="321">
        <f>'نفقات فعلية 2010'!J10</f>
        <v>231.90700000000001</v>
      </c>
      <c r="G14" s="322"/>
      <c r="H14" s="319">
        <f>'مصدق 2011'!J10</f>
        <v>173.75</v>
      </c>
      <c r="I14" s="320"/>
      <c r="J14" s="319">
        <f>'منقح 2011'!J10</f>
        <v>173.75</v>
      </c>
      <c r="K14" s="320"/>
      <c r="L14" s="309">
        <f>'مقترح 2012'!J10</f>
        <v>601</v>
      </c>
      <c r="M14" s="310"/>
      <c r="N14" s="309">
        <f>متفق2012!J10</f>
        <v>173.75</v>
      </c>
      <c r="O14" s="310"/>
      <c r="P14" s="281">
        <f t="shared" si="5"/>
        <v>0</v>
      </c>
      <c r="Q14" s="281">
        <f t="shared" si="6"/>
        <v>0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2009'!N10</f>
        <v>0</v>
      </c>
      <c r="D15" s="323">
        <f>'معدل 2010'!N10</f>
        <v>0</v>
      </c>
      <c r="E15" s="324"/>
      <c r="F15" s="323">
        <f>'نفقات فعلية 2010'!N10</f>
        <v>0</v>
      </c>
      <c r="G15" s="324"/>
      <c r="H15" s="333">
        <f>'مصدق 2011'!N10</f>
        <v>0</v>
      </c>
      <c r="I15" s="334"/>
      <c r="J15" s="333">
        <f>'منقح 2011'!N10</f>
        <v>0</v>
      </c>
      <c r="K15" s="334"/>
      <c r="L15" s="325">
        <f>'مقترح 2012'!N10</f>
        <v>0</v>
      </c>
      <c r="M15" s="326"/>
      <c r="N15" s="325">
        <f>متفق2012!N10</f>
        <v>0</v>
      </c>
      <c r="O15" s="326"/>
      <c r="P15" s="281" t="e">
        <f t="shared" si="5"/>
        <v>#DIV/0!</v>
      </c>
      <c r="Q15" s="281" t="e">
        <f t="shared" si="6"/>
        <v>#DIV/0!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1283.413</v>
      </c>
      <c r="D16" s="323">
        <f>D6+D15</f>
        <v>1552.02</v>
      </c>
      <c r="E16" s="324"/>
      <c r="F16" s="323">
        <f t="shared" ref="F16" si="7">F6+F15</f>
        <v>982.625</v>
      </c>
      <c r="G16" s="324"/>
      <c r="H16" s="323">
        <f t="shared" ref="H16" si="8">H6+H15</f>
        <v>1340.52</v>
      </c>
      <c r="I16" s="324"/>
      <c r="J16" s="323">
        <f t="shared" ref="J16" si="9">J6+J15</f>
        <v>1340.521</v>
      </c>
      <c r="K16" s="324"/>
      <c r="L16" s="303">
        <f t="shared" ref="L16" si="10">L6+L15</f>
        <v>3293.3220000000001</v>
      </c>
      <c r="M16" s="304"/>
      <c r="N16" s="303">
        <f t="shared" ref="N16" si="11">N6+N15</f>
        <v>1653.4059999999999</v>
      </c>
      <c r="O16" s="304"/>
      <c r="P16" s="281">
        <f t="shared" si="5"/>
        <v>23.340643929221507</v>
      </c>
      <c r="Q16" s="281">
        <f t="shared" si="6"/>
        <v>23.340551919738672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2009'!C10</f>
        <v>0</v>
      </c>
      <c r="E21" s="318"/>
      <c r="F21" s="309">
        <f>ايرادفعلي2010!C10</f>
        <v>1.282</v>
      </c>
      <c r="G21" s="310"/>
      <c r="H21" s="309">
        <f>مخطط2011!C10</f>
        <v>12</v>
      </c>
      <c r="I21" s="310"/>
      <c r="J21" s="315">
        <f>مخطط2012!C10</f>
        <v>7</v>
      </c>
      <c r="K21" s="316"/>
      <c r="L21" s="285">
        <f>(J21/H21-1)*100</f>
        <v>-41.666666666666664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2009'!D10</f>
        <v>0</v>
      </c>
      <c r="E22" s="318"/>
      <c r="F22" s="309">
        <f>ايرادفعلي2010!D10</f>
        <v>0</v>
      </c>
      <c r="G22" s="310"/>
      <c r="H22" s="309">
        <f>مخطط2011!D10</f>
        <v>0</v>
      </c>
      <c r="I22" s="310"/>
      <c r="J22" s="315">
        <f>مخطط2012!D10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2009'!E10</f>
        <v>0</v>
      </c>
      <c r="E23" s="318"/>
      <c r="F23" s="309">
        <f>ايرادفعلي2010!E10</f>
        <v>0</v>
      </c>
      <c r="G23" s="310"/>
      <c r="H23" s="309">
        <f>مخطط2011!E10</f>
        <v>0</v>
      </c>
      <c r="I23" s="310"/>
      <c r="J23" s="315">
        <f>مخطط2012!E10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2009'!F10</f>
        <v>0</v>
      </c>
      <c r="E24" s="318"/>
      <c r="F24" s="309">
        <f>ايرادفعلي2010!F10</f>
        <v>8.3879999999999999</v>
      </c>
      <c r="G24" s="310"/>
      <c r="H24" s="309">
        <f>مخطط2011!F10</f>
        <v>0</v>
      </c>
      <c r="I24" s="310"/>
      <c r="J24" s="315">
        <f>مخطط2012!F10</f>
        <v>10.5</v>
      </c>
      <c r="K24" s="316"/>
      <c r="L24" s="285" t="e">
        <f t="shared" si="12"/>
        <v>#DIV/0!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2009'!G10</f>
        <v>0</v>
      </c>
      <c r="E25" s="318"/>
      <c r="F25" s="309">
        <f>ايرادفعلي2010!G10</f>
        <v>0</v>
      </c>
      <c r="G25" s="310"/>
      <c r="H25" s="309">
        <f>مخطط2011!G10</f>
        <v>0</v>
      </c>
      <c r="I25" s="310"/>
      <c r="J25" s="315">
        <f>مخطط2012!G10</f>
        <v>0</v>
      </c>
      <c r="K25" s="316"/>
      <c r="L25" s="285" t="e">
        <f t="shared" si="12"/>
        <v>#DIV/0!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0</v>
      </c>
      <c r="E26" s="368"/>
      <c r="F26" s="367">
        <f t="shared" ref="F26" si="13">SUM(F21:G25)</f>
        <v>9.67</v>
      </c>
      <c r="G26" s="368"/>
      <c r="H26" s="367">
        <f t="shared" ref="H26" si="14">SUM(H21:I25)</f>
        <v>12</v>
      </c>
      <c r="I26" s="368"/>
      <c r="J26" s="367">
        <f t="shared" ref="J26" si="15">SUM(J21:K25)</f>
        <v>17.5</v>
      </c>
      <c r="K26" s="368"/>
      <c r="L26" s="285">
        <f t="shared" si="12"/>
        <v>45.833333333333329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1</v>
      </c>
      <c r="E29" s="171">
        <v>0</v>
      </c>
      <c r="F29" s="171">
        <v>0</v>
      </c>
      <c r="G29" s="171">
        <v>2</v>
      </c>
      <c r="H29" s="171">
        <v>3</v>
      </c>
      <c r="I29" s="171">
        <v>5</v>
      </c>
      <c r="J29" s="171">
        <v>8</v>
      </c>
      <c r="K29" s="171">
        <v>6</v>
      </c>
      <c r="L29" s="171">
        <v>8</v>
      </c>
      <c r="M29" s="174">
        <v>5</v>
      </c>
      <c r="N29" s="174">
        <v>5</v>
      </c>
      <c r="O29" s="171">
        <v>8</v>
      </c>
      <c r="P29" s="290">
        <f>SUM(D29:O29)</f>
        <v>51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0</v>
      </c>
      <c r="E32" s="175">
        <v>0</v>
      </c>
      <c r="F32" s="175">
        <v>0</v>
      </c>
      <c r="G32" s="175">
        <v>1</v>
      </c>
      <c r="H32" s="175">
        <v>2</v>
      </c>
      <c r="I32" s="175">
        <v>2</v>
      </c>
      <c r="J32" s="175">
        <v>3</v>
      </c>
      <c r="K32" s="175">
        <v>4</v>
      </c>
      <c r="L32" s="175">
        <v>25</v>
      </c>
      <c r="M32" s="176">
        <v>5</v>
      </c>
      <c r="N32" s="176">
        <v>2</v>
      </c>
      <c r="O32" s="175">
        <v>6</v>
      </c>
      <c r="P32" s="290">
        <f>SUM(D32:O32)</f>
        <v>50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رقم(1)2012'!C9</f>
        <v>0</v>
      </c>
      <c r="E35" s="192">
        <f>'جدول رقم(1)2012'!D9</f>
        <v>0</v>
      </c>
      <c r="F35" s="192">
        <f>'جدول رقم(1)2012'!E9</f>
        <v>1</v>
      </c>
      <c r="G35" s="192">
        <f>'جدول رقم(1)2012'!F9</f>
        <v>2</v>
      </c>
      <c r="H35" s="192">
        <f>'جدول رقم(1)2012'!G9</f>
        <v>4</v>
      </c>
      <c r="I35" s="192">
        <f>'جدول رقم(1)2012'!H9</f>
        <v>4</v>
      </c>
      <c r="J35" s="192">
        <f>'جدول رقم(1)2012'!I9</f>
        <v>5</v>
      </c>
      <c r="K35" s="192">
        <f>'جدول رقم(1)2012'!J9</f>
        <v>9</v>
      </c>
      <c r="L35" s="192">
        <f>'جدول رقم(1)2012'!K9</f>
        <v>28</v>
      </c>
      <c r="M35" s="192">
        <f>'جدول رقم(1)2012'!L9</f>
        <v>7</v>
      </c>
      <c r="N35" s="192">
        <f>'جدول رقم(1)2012'!M9</f>
        <v>3</v>
      </c>
      <c r="O35" s="192">
        <f>'جدول رقم(1)2012'!N9</f>
        <v>7</v>
      </c>
      <c r="P35" s="291">
        <f>SUM(D35:O35)</f>
        <v>70</v>
      </c>
      <c r="Q35" s="32">
        <v>23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242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74860.87</v>
      </c>
      <c r="D6" s="416">
        <f>SUM(D7:E14)</f>
        <v>239448.88699999999</v>
      </c>
      <c r="E6" s="417"/>
      <c r="F6" s="416">
        <f t="shared" ref="F6" si="0">SUM(F7:G14)</f>
        <v>139316.05100000001</v>
      </c>
      <c r="G6" s="417"/>
      <c r="H6" s="416">
        <f t="shared" ref="H6" si="1">SUM(H7:I14)</f>
        <v>220638.342</v>
      </c>
      <c r="I6" s="417"/>
      <c r="J6" s="416">
        <f t="shared" ref="J6" si="2">SUM(J7:K14)</f>
        <v>222051.79800000001</v>
      </c>
      <c r="K6" s="417"/>
      <c r="L6" s="418">
        <f t="shared" ref="L6" si="3">SUM(L7:M14)</f>
        <v>267307.69700000004</v>
      </c>
      <c r="M6" s="419"/>
      <c r="N6" s="418">
        <f t="shared" ref="N6" si="4">SUM(N7:O14)</f>
        <v>53641.45900000001</v>
      </c>
      <c r="O6" s="419"/>
      <c r="P6" s="36">
        <f>(N6/H6-1)*100</f>
        <v>-75.688061053323167</v>
      </c>
      <c r="Q6" s="36">
        <f>(N6/J6-1)*100</f>
        <v>-75.842817089010921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2009'!C59</f>
        <v>26741.934000000001</v>
      </c>
      <c r="D7" s="321">
        <f>'معدل 2010'!C59</f>
        <v>43571.258000000002</v>
      </c>
      <c r="E7" s="322"/>
      <c r="F7" s="321">
        <f>'نفقات فعلية 2010'!C59</f>
        <v>34503.402999999998</v>
      </c>
      <c r="G7" s="322"/>
      <c r="H7" s="319">
        <f>'مصدق 2011'!C59</f>
        <v>67496.225999999995</v>
      </c>
      <c r="I7" s="320"/>
      <c r="J7" s="319">
        <f>'منقح 2011'!C59</f>
        <v>67614.384000000005</v>
      </c>
      <c r="K7" s="320"/>
      <c r="L7" s="309">
        <f>'مقترح 2012'!C59</f>
        <v>74530.77</v>
      </c>
      <c r="M7" s="310"/>
      <c r="N7" s="309">
        <f>متفق2012!C59</f>
        <v>26419.667000000001</v>
      </c>
      <c r="O7" s="310"/>
      <c r="P7" s="36">
        <f t="shared" ref="P7:P16" si="5">(N7/H7-1)*100</f>
        <v>-60.857564095509574</v>
      </c>
      <c r="Q7" s="36">
        <f t="shared" ref="Q7:Q16" si="6">(N7/J7-1)*100</f>
        <v>-60.925966581312039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2009'!D59</f>
        <v>27404.481</v>
      </c>
      <c r="D8" s="321">
        <f>'معدل 2010'!D59</f>
        <v>116600.13499999999</v>
      </c>
      <c r="E8" s="322"/>
      <c r="F8" s="321">
        <f>'نفقات فعلية 2010'!D59</f>
        <v>71767.606</v>
      </c>
      <c r="G8" s="322"/>
      <c r="H8" s="319">
        <f>'مصدق 2011'!D59</f>
        <v>128877.69100000001</v>
      </c>
      <c r="I8" s="320"/>
      <c r="J8" s="319">
        <f>'منقح 2011'!D59</f>
        <v>128689.69100000001</v>
      </c>
      <c r="K8" s="320"/>
      <c r="L8" s="309">
        <f>'مقترح 2012'!D59</f>
        <v>151464</v>
      </c>
      <c r="M8" s="310"/>
      <c r="N8" s="309">
        <f>متفق2012!D59</f>
        <v>18890.689999999999</v>
      </c>
      <c r="O8" s="310"/>
      <c r="P8" s="36">
        <f t="shared" si="5"/>
        <v>-85.342156696460364</v>
      </c>
      <c r="Q8" s="36">
        <f t="shared" si="6"/>
        <v>-85.32074336863549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2009'!E59</f>
        <v>0</v>
      </c>
      <c r="D9" s="321">
        <f>'معدل 2010'!E59</f>
        <v>0</v>
      </c>
      <c r="E9" s="322"/>
      <c r="F9" s="321">
        <f>'نفقات فعلية 2010'!E59</f>
        <v>0</v>
      </c>
      <c r="G9" s="322"/>
      <c r="H9" s="319">
        <f>'مصدق 2011'!E59</f>
        <v>0</v>
      </c>
      <c r="I9" s="320"/>
      <c r="J9" s="319">
        <f>'منقح 2011'!E59</f>
        <v>0</v>
      </c>
      <c r="K9" s="320"/>
      <c r="L9" s="309">
        <f>'مقترح 2012'!E59</f>
        <v>0</v>
      </c>
      <c r="M9" s="310"/>
      <c r="N9" s="309">
        <f>متفق2012!E59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2009'!F59</f>
        <v>0</v>
      </c>
      <c r="D10" s="321">
        <f>'معدل 2010'!F59</f>
        <v>0</v>
      </c>
      <c r="E10" s="322"/>
      <c r="F10" s="321">
        <f>'نفقات فعلية 2010'!F59</f>
        <v>0</v>
      </c>
      <c r="G10" s="322"/>
      <c r="H10" s="319">
        <f>'مصدق 2011'!F59</f>
        <v>0</v>
      </c>
      <c r="I10" s="320"/>
      <c r="J10" s="319">
        <f>'منقح 2011'!F59</f>
        <v>0</v>
      </c>
      <c r="K10" s="320"/>
      <c r="L10" s="309">
        <f>'مقترح 2012'!F59</f>
        <v>0</v>
      </c>
      <c r="M10" s="310"/>
      <c r="N10" s="309">
        <f>متفق2012!F59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2009'!G59</f>
        <v>0</v>
      </c>
      <c r="D11" s="321">
        <f>'معدل 2010'!G59</f>
        <v>0</v>
      </c>
      <c r="E11" s="322"/>
      <c r="F11" s="321">
        <f>'نفقات فعلية 2010'!G59</f>
        <v>0</v>
      </c>
      <c r="G11" s="322"/>
      <c r="H11" s="319">
        <f>'مصدق 2011'!G59</f>
        <v>0</v>
      </c>
      <c r="I11" s="320"/>
      <c r="J11" s="319">
        <f>'منقح 2011'!G59</f>
        <v>1395.298</v>
      </c>
      <c r="K11" s="320"/>
      <c r="L11" s="309">
        <f>'مقترح 2012'!G59</f>
        <v>2628.6770000000001</v>
      </c>
      <c r="M11" s="310"/>
      <c r="N11" s="309">
        <f>متفق2012!G59</f>
        <v>2628.6770000000001</v>
      </c>
      <c r="O11" s="310"/>
      <c r="P11" s="36" t="e">
        <f t="shared" si="5"/>
        <v>#DIV/0!</v>
      </c>
      <c r="Q11" s="36">
        <f t="shared" si="6"/>
        <v>88.395382205091693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2009'!H59</f>
        <v>0</v>
      </c>
      <c r="D12" s="321">
        <f>'معدل 2010'!H59</f>
        <v>0</v>
      </c>
      <c r="E12" s="322"/>
      <c r="F12" s="321">
        <f>'نفقات فعلية 2010'!H59</f>
        <v>0</v>
      </c>
      <c r="G12" s="322"/>
      <c r="H12" s="319">
        <f>'مصدق 2011'!H59</f>
        <v>0</v>
      </c>
      <c r="I12" s="320"/>
      <c r="J12" s="319">
        <f>'منقح 2011'!H59</f>
        <v>0</v>
      </c>
      <c r="K12" s="320"/>
      <c r="L12" s="309">
        <f>'مقترح 2012'!H59</f>
        <v>0</v>
      </c>
      <c r="M12" s="310"/>
      <c r="N12" s="309">
        <f>متفق2012!H59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2009'!I59</f>
        <v>15018.995999999999</v>
      </c>
      <c r="D13" s="321">
        <f>'معدل 2010'!I59</f>
        <v>59626</v>
      </c>
      <c r="E13" s="322"/>
      <c r="F13" s="321">
        <f>'نفقات فعلية 2010'!I59</f>
        <v>25198.485000000001</v>
      </c>
      <c r="G13" s="322"/>
      <c r="H13" s="319">
        <f>'مصدق 2011'!I59</f>
        <v>10232.424999999999</v>
      </c>
      <c r="I13" s="320"/>
      <c r="J13" s="319">
        <f>'منقح 2011'!I59</f>
        <v>10282.424999999999</v>
      </c>
      <c r="K13" s="320"/>
      <c r="L13" s="309">
        <f>'مقترح 2012'!I59</f>
        <v>20388.25</v>
      </c>
      <c r="M13" s="310"/>
      <c r="N13" s="309">
        <f>متفق2012!I59</f>
        <v>282.42500000000001</v>
      </c>
      <c r="O13" s="310"/>
      <c r="P13" s="36">
        <f t="shared" si="5"/>
        <v>-97.239901587355888</v>
      </c>
      <c r="Q13" s="36">
        <f t="shared" si="6"/>
        <v>-97.253323024481091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2009'!J59</f>
        <v>5695.4589999999998</v>
      </c>
      <c r="D14" s="321">
        <f>'معدل 2010'!J59</f>
        <v>19651.493999999999</v>
      </c>
      <c r="E14" s="322"/>
      <c r="F14" s="321">
        <f>'نفقات فعلية 2010'!J59</f>
        <v>7846.5569999999998</v>
      </c>
      <c r="G14" s="322"/>
      <c r="H14" s="319">
        <f>'مصدق 2011'!J59</f>
        <v>14032</v>
      </c>
      <c r="I14" s="320"/>
      <c r="J14" s="319">
        <f>'منقح 2011'!J59</f>
        <v>14070</v>
      </c>
      <c r="K14" s="320"/>
      <c r="L14" s="309">
        <f>'مقترح 2012'!J59</f>
        <v>18296</v>
      </c>
      <c r="M14" s="310"/>
      <c r="N14" s="309">
        <f>متفق2012!J59</f>
        <v>5420</v>
      </c>
      <c r="O14" s="310"/>
      <c r="P14" s="36">
        <f t="shared" si="5"/>
        <v>-61.374002280501713</v>
      </c>
      <c r="Q14" s="36">
        <f t="shared" si="6"/>
        <v>-61.478322672352526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2009'!N59</f>
        <v>43375.546000000002</v>
      </c>
      <c r="D15" s="323">
        <f>'معدل 2010'!N59</f>
        <v>66376.485000000001</v>
      </c>
      <c r="E15" s="324"/>
      <c r="F15" s="323">
        <f>'نفقات فعلية 2010'!N59</f>
        <v>25447.297999999999</v>
      </c>
      <c r="G15" s="324"/>
      <c r="H15" s="333">
        <f>'مصدق 2011'!N59</f>
        <v>20500</v>
      </c>
      <c r="I15" s="334"/>
      <c r="J15" s="333">
        <f>'منقح 2011'!N59</f>
        <v>50843.7</v>
      </c>
      <c r="K15" s="334"/>
      <c r="L15" s="325">
        <f>'مقترح 2012'!N59</f>
        <v>15000</v>
      </c>
      <c r="M15" s="326"/>
      <c r="N15" s="325">
        <f>متفق2012!N59</f>
        <v>10500</v>
      </c>
      <c r="O15" s="326"/>
      <c r="P15" s="36">
        <f t="shared" si="5"/>
        <v>-48.780487804878049</v>
      </c>
      <c r="Q15" s="36">
        <f t="shared" si="6"/>
        <v>-79.34847385221768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118236.416</v>
      </c>
      <c r="D16" s="416">
        <f>D6+D15</f>
        <v>305825.37199999997</v>
      </c>
      <c r="E16" s="417"/>
      <c r="F16" s="416">
        <f t="shared" ref="F16" si="7">F6+F15</f>
        <v>164763.34900000002</v>
      </c>
      <c r="G16" s="417"/>
      <c r="H16" s="416">
        <f t="shared" ref="H16" si="8">H6+H15</f>
        <v>241138.342</v>
      </c>
      <c r="I16" s="417"/>
      <c r="J16" s="416">
        <f t="shared" ref="J16" si="9">J6+J15</f>
        <v>272895.49800000002</v>
      </c>
      <c r="K16" s="417"/>
      <c r="L16" s="418">
        <f t="shared" ref="L16" si="10">L6+L15</f>
        <v>282307.69700000004</v>
      </c>
      <c r="M16" s="419"/>
      <c r="N16" s="418">
        <f t="shared" ref="N16" si="11">N6+N15</f>
        <v>64141.45900000001</v>
      </c>
      <c r="O16" s="419"/>
      <c r="P16" s="36">
        <f t="shared" si="5"/>
        <v>-73.400555685997034</v>
      </c>
      <c r="Q16" s="36">
        <f t="shared" si="6"/>
        <v>-76.495962934500298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2009'!C59</f>
        <v>283.28399999999999</v>
      </c>
      <c r="E21" s="318"/>
      <c r="F21" s="309">
        <f>ايرادفعلي2010!C59</f>
        <v>307.089</v>
      </c>
      <c r="G21" s="310"/>
      <c r="H21" s="309">
        <f>مخطط2011!C59</f>
        <v>328</v>
      </c>
      <c r="I21" s="310"/>
      <c r="J21" s="315">
        <f>مخطط2012!C59</f>
        <v>344</v>
      </c>
      <c r="K21" s="316"/>
      <c r="L21" s="37">
        <f>(J21/H21-1)*100</f>
        <v>4.8780487804878092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2009'!D59</f>
        <v>0</v>
      </c>
      <c r="E22" s="318"/>
      <c r="F22" s="309">
        <f>ايرادفعلي2010!D59</f>
        <v>0</v>
      </c>
      <c r="G22" s="310"/>
      <c r="H22" s="309">
        <f>مخطط2011!D59</f>
        <v>0</v>
      </c>
      <c r="I22" s="310"/>
      <c r="J22" s="315">
        <f>مخطط2012!D59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2009'!E59</f>
        <v>0</v>
      </c>
      <c r="E23" s="318"/>
      <c r="F23" s="309">
        <f>ايرادفعلي2010!E59</f>
        <v>0</v>
      </c>
      <c r="G23" s="310"/>
      <c r="H23" s="309">
        <f>مخطط2011!E59</f>
        <v>0</v>
      </c>
      <c r="I23" s="310"/>
      <c r="J23" s="315">
        <f>مخطط2012!E59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2009'!F59</f>
        <v>797.37300000000005</v>
      </c>
      <c r="E24" s="318"/>
      <c r="F24" s="309">
        <f>ايرادفعلي2010!F59</f>
        <v>2545.7809999999999</v>
      </c>
      <c r="G24" s="310"/>
      <c r="H24" s="309">
        <f>مخطط2011!F59</f>
        <v>1090</v>
      </c>
      <c r="I24" s="310"/>
      <c r="J24" s="315">
        <f>مخطط2012!F59</f>
        <v>1168.835</v>
      </c>
      <c r="K24" s="316"/>
      <c r="L24" s="37">
        <f t="shared" si="12"/>
        <v>7.2325688073394456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2009'!G59</f>
        <v>0</v>
      </c>
      <c r="E25" s="318"/>
      <c r="F25" s="309">
        <f>ايرادفعلي2010!G59</f>
        <v>0</v>
      </c>
      <c r="G25" s="310"/>
      <c r="H25" s="309">
        <f>مخطط2011!G59</f>
        <v>0</v>
      </c>
      <c r="I25" s="310"/>
      <c r="J25" s="315">
        <f>مخطط2012!G59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1080.6570000000002</v>
      </c>
      <c r="E26" s="393"/>
      <c r="F26" s="392">
        <f>SUM(F21:G25)</f>
        <v>2852.87</v>
      </c>
      <c r="G26" s="393"/>
      <c r="H26" s="392">
        <f>SUM(H21:I25)</f>
        <v>1418</v>
      </c>
      <c r="I26" s="393"/>
      <c r="J26" s="392">
        <f>SUM(J21:K25)</f>
        <v>1512.835</v>
      </c>
      <c r="K26" s="393"/>
      <c r="L26" s="37">
        <f t="shared" si="12"/>
        <v>6.687940761636102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5</v>
      </c>
      <c r="E29" s="182">
        <v>22</v>
      </c>
      <c r="F29" s="182">
        <v>9</v>
      </c>
      <c r="G29" s="182">
        <v>91</v>
      </c>
      <c r="H29" s="182">
        <v>131</v>
      </c>
      <c r="I29" s="182">
        <v>189</v>
      </c>
      <c r="J29" s="182">
        <v>311</v>
      </c>
      <c r="K29" s="182">
        <v>324</v>
      </c>
      <c r="L29" s="182">
        <v>626</v>
      </c>
      <c r="M29" s="182">
        <v>243</v>
      </c>
      <c r="N29" s="182">
        <v>176</v>
      </c>
      <c r="O29" s="182">
        <v>213</v>
      </c>
      <c r="P29" s="172">
        <f>SUM(D29:O29)</f>
        <v>2340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5</v>
      </c>
      <c r="E32" s="187">
        <v>22</v>
      </c>
      <c r="F32" s="187">
        <v>11</v>
      </c>
      <c r="G32" s="187">
        <v>197</v>
      </c>
      <c r="H32" s="187">
        <v>158</v>
      </c>
      <c r="I32" s="187">
        <v>255</v>
      </c>
      <c r="J32" s="187">
        <v>340</v>
      </c>
      <c r="K32" s="187">
        <v>356</v>
      </c>
      <c r="L32" s="187">
        <v>618</v>
      </c>
      <c r="M32" s="188">
        <v>227</v>
      </c>
      <c r="N32" s="188">
        <v>120</v>
      </c>
      <c r="O32" s="187">
        <v>129</v>
      </c>
      <c r="P32" s="172">
        <f>SUM(D32:O32)</f>
        <v>2438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رقم(1)2012'!C55</f>
        <v>5</v>
      </c>
      <c r="E35" s="192">
        <f>'جدول رقم(1)2012'!D55</f>
        <v>23</v>
      </c>
      <c r="F35" s="192">
        <f>'جدول رقم(1)2012'!E55</f>
        <v>15</v>
      </c>
      <c r="G35" s="192">
        <f>'جدول رقم(1)2012'!F55</f>
        <v>194</v>
      </c>
      <c r="H35" s="192">
        <f>'جدول رقم(1)2012'!G55</f>
        <v>168</v>
      </c>
      <c r="I35" s="192">
        <f>'جدول رقم(1)2012'!H55</f>
        <v>247</v>
      </c>
      <c r="J35" s="192">
        <f>'جدول رقم(1)2012'!I55</f>
        <v>351</v>
      </c>
      <c r="K35" s="192">
        <f>'جدول رقم(1)2012'!J55</f>
        <v>335</v>
      </c>
      <c r="L35" s="192">
        <f>'جدول رقم(1)2012'!K55</f>
        <v>766</v>
      </c>
      <c r="M35" s="192">
        <f>'جدول رقم(1)2012'!L55</f>
        <v>222</v>
      </c>
      <c r="N35" s="192">
        <f>'جدول رقم(1)2012'!M55</f>
        <v>92</v>
      </c>
      <c r="O35" s="192">
        <f>'جدول رقم(1)2012'!N55</f>
        <v>124</v>
      </c>
      <c r="P35" s="193">
        <f>SUM(D35:O35)</f>
        <v>2542</v>
      </c>
      <c r="Q35" s="32">
        <v>68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4" customWidth="1"/>
    <col min="8" max="8" width="6.625" customWidth="1"/>
    <col min="9" max="9" width="5.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243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928063.2209999999</v>
      </c>
      <c r="D6" s="416">
        <f>SUM(D7:E14)</f>
        <v>159711.12899999999</v>
      </c>
      <c r="E6" s="417"/>
      <c r="F6" s="416">
        <f t="shared" ref="F6" si="0">SUM(F7:G14)</f>
        <v>39123.875</v>
      </c>
      <c r="G6" s="417"/>
      <c r="H6" s="416">
        <f t="shared" ref="H6" si="1">SUM(H7:I14)</f>
        <v>38608.218000000001</v>
      </c>
      <c r="I6" s="417"/>
      <c r="J6" s="416">
        <f t="shared" ref="J6" si="2">SUM(J7:K14)</f>
        <v>52597.451999999997</v>
      </c>
      <c r="K6" s="417"/>
      <c r="L6" s="418">
        <f t="shared" ref="L6" si="3">SUM(L7:M14)</f>
        <v>1361833.9639999999</v>
      </c>
      <c r="M6" s="419"/>
      <c r="N6" s="418">
        <f t="shared" ref="N6" si="4">SUM(N7:O14)</f>
        <v>33037.74</v>
      </c>
      <c r="O6" s="419"/>
      <c r="P6" s="36">
        <f>(N6/H6-1)*100</f>
        <v>-14.428218365323165</v>
      </c>
      <c r="Q6" s="36">
        <f>(N6/J6-1)*100</f>
        <v>-37.187565663827215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2009'!C60</f>
        <v>19880.828000000001</v>
      </c>
      <c r="D7" s="321">
        <f>'معدل 2010'!C60</f>
        <v>32002.014999999999</v>
      </c>
      <c r="E7" s="322"/>
      <c r="F7" s="321">
        <f>'نفقات فعلية 2010'!C60</f>
        <v>19409.752</v>
      </c>
      <c r="G7" s="322"/>
      <c r="H7" s="319">
        <f>'مصدق 2011'!C60</f>
        <v>28388.267</v>
      </c>
      <c r="I7" s="320"/>
      <c r="J7" s="319">
        <f>'منقح 2011'!C60</f>
        <v>28388.267</v>
      </c>
      <c r="K7" s="320"/>
      <c r="L7" s="309">
        <f>'مقترح 2012'!C60</f>
        <v>28696.31</v>
      </c>
      <c r="M7" s="310"/>
      <c r="N7" s="309">
        <f>متفق2012!C60</f>
        <v>23467.196</v>
      </c>
      <c r="O7" s="310"/>
      <c r="P7" s="36">
        <f t="shared" ref="P7:P16" si="5">(N7/H7-1)*100</f>
        <v>-17.334876412145906</v>
      </c>
      <c r="Q7" s="36">
        <f t="shared" ref="Q7:Q16" si="6">(N7/J7-1)*100</f>
        <v>-17.334876412145906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2009'!D60</f>
        <v>6315.8969999999999</v>
      </c>
      <c r="D8" s="321">
        <f>'معدل 2010'!D60</f>
        <v>7969.18</v>
      </c>
      <c r="E8" s="322"/>
      <c r="F8" s="321">
        <f>'نفقات فعلية 2010'!D60</f>
        <v>6474.8059999999996</v>
      </c>
      <c r="G8" s="322"/>
      <c r="H8" s="319">
        <f>'مصدق 2011'!D60</f>
        <v>10079.200999999999</v>
      </c>
      <c r="I8" s="320"/>
      <c r="J8" s="319">
        <f>'منقح 2011'!D60</f>
        <v>10079.200999999999</v>
      </c>
      <c r="K8" s="320"/>
      <c r="L8" s="309">
        <f>'مقترح 2012'!D60</f>
        <v>12527.11</v>
      </c>
      <c r="M8" s="310"/>
      <c r="N8" s="309">
        <f>متفق2012!D60</f>
        <v>8869</v>
      </c>
      <c r="O8" s="310"/>
      <c r="P8" s="36">
        <f t="shared" si="5"/>
        <v>-12.006914040110905</v>
      </c>
      <c r="Q8" s="36">
        <f t="shared" si="6"/>
        <v>-12.006914040110905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2009'!E60</f>
        <v>0</v>
      </c>
      <c r="D9" s="321">
        <f>'معدل 2010'!E60</f>
        <v>0</v>
      </c>
      <c r="E9" s="322"/>
      <c r="F9" s="321">
        <f>'نفقات فعلية 2010'!E60</f>
        <v>0</v>
      </c>
      <c r="G9" s="322"/>
      <c r="H9" s="319">
        <f>'مصدق 2011'!E60</f>
        <v>0</v>
      </c>
      <c r="I9" s="320"/>
      <c r="J9" s="319">
        <f>'منقح 2011'!E60</f>
        <v>0</v>
      </c>
      <c r="K9" s="320"/>
      <c r="L9" s="309">
        <f>'مقترح 2012'!E60</f>
        <v>0</v>
      </c>
      <c r="M9" s="310"/>
      <c r="N9" s="309">
        <f>متفق2012!E60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2009'!F60</f>
        <v>839188.42799999996</v>
      </c>
      <c r="D10" s="321">
        <f>'معدل 2010'!F60</f>
        <v>77004.716</v>
      </c>
      <c r="E10" s="322"/>
      <c r="F10" s="321">
        <f>'نفقات فعلية 2010'!F60</f>
        <v>13019.543</v>
      </c>
      <c r="G10" s="322"/>
      <c r="H10" s="319">
        <f>'مصدق 2011'!F60</f>
        <v>0</v>
      </c>
      <c r="I10" s="320"/>
      <c r="J10" s="319">
        <f>'منقح 2011'!F60</f>
        <v>13342.958000000001</v>
      </c>
      <c r="K10" s="320"/>
      <c r="L10" s="309">
        <f>'مقترح 2012'!F60</f>
        <v>1319909</v>
      </c>
      <c r="M10" s="310"/>
      <c r="N10" s="309">
        <f>متفق2012!F60</f>
        <v>0</v>
      </c>
      <c r="O10" s="310"/>
      <c r="P10" s="36" t="e">
        <f t="shared" si="5"/>
        <v>#DIV/0!</v>
      </c>
      <c r="Q10" s="36">
        <f t="shared" si="6"/>
        <v>-100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2009'!G60</f>
        <v>0</v>
      </c>
      <c r="D11" s="321">
        <f>'معدل 2010'!G60</f>
        <v>0</v>
      </c>
      <c r="E11" s="322"/>
      <c r="F11" s="321">
        <f>'نفقات فعلية 2010'!G60</f>
        <v>0</v>
      </c>
      <c r="G11" s="322"/>
      <c r="H11" s="319">
        <f>'مصدق 2011'!G60</f>
        <v>0</v>
      </c>
      <c r="I11" s="320"/>
      <c r="J11" s="319">
        <f>'منقح 2011'!G60</f>
        <v>646.27599999999995</v>
      </c>
      <c r="K11" s="320"/>
      <c r="L11" s="309">
        <f>'مقترح 2012'!G60</f>
        <v>550.19299999999998</v>
      </c>
      <c r="M11" s="310"/>
      <c r="N11" s="309">
        <f>متفق2012!G60</f>
        <v>550.19299999999998</v>
      </c>
      <c r="O11" s="310"/>
      <c r="P11" s="36" t="e">
        <f t="shared" si="5"/>
        <v>#DIV/0!</v>
      </c>
      <c r="Q11" s="36">
        <f t="shared" si="6"/>
        <v>-14.867177490731509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2009'!H60</f>
        <v>0</v>
      </c>
      <c r="D12" s="321">
        <f>'معدل 2010'!H60</f>
        <v>0</v>
      </c>
      <c r="E12" s="322"/>
      <c r="F12" s="321">
        <f>'نفقات فعلية 2010'!H60</f>
        <v>0</v>
      </c>
      <c r="G12" s="322"/>
      <c r="H12" s="319">
        <f>'مصدق 2011'!H60</f>
        <v>0</v>
      </c>
      <c r="I12" s="320"/>
      <c r="J12" s="319">
        <f>'منقح 2011'!H60</f>
        <v>0</v>
      </c>
      <c r="K12" s="320"/>
      <c r="L12" s="309">
        <f>'مقترح 2012'!H60</f>
        <v>0</v>
      </c>
      <c r="M12" s="310"/>
      <c r="N12" s="309">
        <f>متفق2012!H60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2009'!I60</f>
        <v>62296.286999999997</v>
      </c>
      <c r="D13" s="321">
        <f>'معدل 2010'!I60</f>
        <v>42465.074000000001</v>
      </c>
      <c r="E13" s="322"/>
      <c r="F13" s="321">
        <f>'نفقات فعلية 2010'!I60</f>
        <v>12.055</v>
      </c>
      <c r="G13" s="322"/>
      <c r="H13" s="319">
        <f>'مصدق 2011'!I60</f>
        <v>10</v>
      </c>
      <c r="I13" s="320"/>
      <c r="J13" s="319">
        <f>'منقح 2011'!I60</f>
        <v>10</v>
      </c>
      <c r="K13" s="320"/>
      <c r="L13" s="309">
        <f>'مقترح 2012'!I60</f>
        <v>17.45</v>
      </c>
      <c r="M13" s="310"/>
      <c r="N13" s="309">
        <f>متفق2012!I60</f>
        <v>17.45</v>
      </c>
      <c r="O13" s="310"/>
      <c r="P13" s="36">
        <f t="shared" si="5"/>
        <v>74.499999999999986</v>
      </c>
      <c r="Q13" s="36">
        <f t="shared" si="6"/>
        <v>74.499999999999986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2009'!J60</f>
        <v>381.78100000000001</v>
      </c>
      <c r="D14" s="321">
        <f>'معدل 2010'!J60</f>
        <v>270.14400000000001</v>
      </c>
      <c r="E14" s="322"/>
      <c r="F14" s="321">
        <f>'نفقات فعلية 2010'!J60</f>
        <v>207.71899999999999</v>
      </c>
      <c r="G14" s="322"/>
      <c r="H14" s="319">
        <f>'مصدق 2011'!J60</f>
        <v>130.75</v>
      </c>
      <c r="I14" s="320"/>
      <c r="J14" s="319">
        <f>'منقح 2011'!J60</f>
        <v>130.75</v>
      </c>
      <c r="K14" s="320"/>
      <c r="L14" s="309">
        <f>'مقترح 2012'!J60</f>
        <v>133.90100000000001</v>
      </c>
      <c r="M14" s="310"/>
      <c r="N14" s="309">
        <f>متفق2012!J60</f>
        <v>133.90100000000001</v>
      </c>
      <c r="O14" s="310"/>
      <c r="P14" s="36">
        <f t="shared" si="5"/>
        <v>2.4099426386233302</v>
      </c>
      <c r="Q14" s="36">
        <f t="shared" si="6"/>
        <v>2.4099426386233302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2009'!N60</f>
        <v>173975.70300000001</v>
      </c>
      <c r="D15" s="323">
        <f>'معدل 2010'!N60</f>
        <v>921024.29700000002</v>
      </c>
      <c r="E15" s="324"/>
      <c r="F15" s="323">
        <f>'نفقات فعلية 2010'!N60</f>
        <v>221740.255</v>
      </c>
      <c r="G15" s="324"/>
      <c r="H15" s="333">
        <f>'مصدق 2011'!N60</f>
        <v>644635</v>
      </c>
      <c r="I15" s="334"/>
      <c r="J15" s="333">
        <f>'منقح 2011'!N60</f>
        <v>644635</v>
      </c>
      <c r="K15" s="334"/>
      <c r="L15" s="325">
        <f>'مقترح 2012'!N60</f>
        <v>800000</v>
      </c>
      <c r="M15" s="326"/>
      <c r="N15" s="325">
        <f>متفق2012!N60</f>
        <v>560000</v>
      </c>
      <c r="O15" s="326"/>
      <c r="P15" s="36">
        <f t="shared" si="5"/>
        <v>-13.129135091951261</v>
      </c>
      <c r="Q15" s="36">
        <f t="shared" si="6"/>
        <v>-13.129135091951261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1102038.9239999999</v>
      </c>
      <c r="D16" s="416">
        <f>D6+D15</f>
        <v>1080735.426</v>
      </c>
      <c r="E16" s="417"/>
      <c r="F16" s="416">
        <f t="shared" ref="F16" si="7">F6+F15</f>
        <v>260864.13</v>
      </c>
      <c r="G16" s="417"/>
      <c r="H16" s="416">
        <f t="shared" ref="H16" si="8">H6+H15</f>
        <v>683243.21799999999</v>
      </c>
      <c r="I16" s="417"/>
      <c r="J16" s="416">
        <f t="shared" ref="J16" si="9">J6+J15</f>
        <v>697232.45200000005</v>
      </c>
      <c r="K16" s="417"/>
      <c r="L16" s="418">
        <f t="shared" ref="L16" si="10">L6+L15</f>
        <v>2161833.9639999997</v>
      </c>
      <c r="M16" s="419"/>
      <c r="N16" s="418">
        <f t="shared" ref="N16" si="11">N6+N15</f>
        <v>593037.74</v>
      </c>
      <c r="O16" s="419"/>
      <c r="P16" s="36">
        <f t="shared" si="5"/>
        <v>-13.202542758353442</v>
      </c>
      <c r="Q16" s="36">
        <f t="shared" si="6"/>
        <v>-14.944042220226439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2009'!C60</f>
        <v>1630.4280000000001</v>
      </c>
      <c r="E21" s="318"/>
      <c r="F21" s="309">
        <f>ايرادفعلي2010!C60</f>
        <v>879.76900000000001</v>
      </c>
      <c r="G21" s="310"/>
      <c r="H21" s="309">
        <f>مخطط2011!C60</f>
        <v>1926</v>
      </c>
      <c r="I21" s="310"/>
      <c r="J21" s="315">
        <f>مخطط2012!C60</f>
        <v>1926</v>
      </c>
      <c r="K21" s="316"/>
      <c r="L21" s="37">
        <f>(J21/H21-1)*100</f>
        <v>0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2009'!D60</f>
        <v>0</v>
      </c>
      <c r="E22" s="318"/>
      <c r="F22" s="309">
        <f>ايرادفعلي2010!D60</f>
        <v>0</v>
      </c>
      <c r="G22" s="310"/>
      <c r="H22" s="309">
        <f>مخطط2011!D60</f>
        <v>0</v>
      </c>
      <c r="I22" s="310"/>
      <c r="J22" s="315">
        <f>مخطط2012!D60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2009'!E60</f>
        <v>0</v>
      </c>
      <c r="E23" s="318"/>
      <c r="F23" s="309">
        <f>ايرادفعلي2010!E60</f>
        <v>0</v>
      </c>
      <c r="G23" s="310"/>
      <c r="H23" s="309">
        <f>مخطط2011!E60</f>
        <v>0</v>
      </c>
      <c r="I23" s="310"/>
      <c r="J23" s="315">
        <f>مخطط2012!E60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2009'!F60</f>
        <v>1084.9860000000001</v>
      </c>
      <c r="E24" s="318"/>
      <c r="F24" s="309">
        <f>ايرادفعلي2010!F60</f>
        <v>139.06700000000001</v>
      </c>
      <c r="G24" s="310"/>
      <c r="H24" s="309">
        <f>مخطط2011!F60</f>
        <v>185</v>
      </c>
      <c r="I24" s="310"/>
      <c r="J24" s="315">
        <f>مخطط2012!F60</f>
        <v>260</v>
      </c>
      <c r="K24" s="316"/>
      <c r="L24" s="37">
        <f t="shared" si="12"/>
        <v>40.540540540540547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2009'!G60</f>
        <v>0</v>
      </c>
      <c r="E25" s="318"/>
      <c r="F25" s="309">
        <f>ايرادفعلي2010!G60</f>
        <v>0</v>
      </c>
      <c r="G25" s="310"/>
      <c r="H25" s="309">
        <f>مخطط2011!G60</f>
        <v>0</v>
      </c>
      <c r="I25" s="310"/>
      <c r="J25" s="315">
        <f>مخطط2012!G60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2715.4140000000002</v>
      </c>
      <c r="E26" s="393"/>
      <c r="F26" s="392">
        <f>SUM(F21:G25)</f>
        <v>1018.836</v>
      </c>
      <c r="G26" s="393"/>
      <c r="H26" s="392">
        <f>SUM(H21:I25)</f>
        <v>2111</v>
      </c>
      <c r="I26" s="393"/>
      <c r="J26" s="392">
        <f>SUM(J21:K25)</f>
        <v>2186</v>
      </c>
      <c r="K26" s="393"/>
      <c r="L26" s="37">
        <f t="shared" si="12"/>
        <v>3.5528185693983971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5</v>
      </c>
      <c r="E29" s="182">
        <v>13</v>
      </c>
      <c r="F29" s="182">
        <v>9</v>
      </c>
      <c r="G29" s="182">
        <v>160</v>
      </c>
      <c r="H29" s="182">
        <v>85</v>
      </c>
      <c r="I29" s="182">
        <v>96</v>
      </c>
      <c r="J29" s="182">
        <v>193</v>
      </c>
      <c r="K29" s="182">
        <v>132</v>
      </c>
      <c r="L29" s="182">
        <v>47</v>
      </c>
      <c r="M29" s="182">
        <v>26</v>
      </c>
      <c r="N29" s="182">
        <v>50</v>
      </c>
      <c r="O29" s="182">
        <v>3</v>
      </c>
      <c r="P29" s="172">
        <f>SUM(D29:O29)</f>
        <v>819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261" t="s">
        <v>58</v>
      </c>
      <c r="E31" s="261" t="s">
        <v>59</v>
      </c>
      <c r="F31" s="261" t="s">
        <v>60</v>
      </c>
      <c r="G31" s="261" t="s">
        <v>61</v>
      </c>
      <c r="H31" s="261" t="s">
        <v>62</v>
      </c>
      <c r="I31" s="261" t="s">
        <v>63</v>
      </c>
      <c r="J31" s="261" t="s">
        <v>64</v>
      </c>
      <c r="K31" s="261" t="s">
        <v>65</v>
      </c>
      <c r="L31" s="261" t="s">
        <v>66</v>
      </c>
      <c r="M31" s="261" t="s">
        <v>67</v>
      </c>
      <c r="N31" s="261" t="s">
        <v>68</v>
      </c>
      <c r="O31" s="261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6</v>
      </c>
      <c r="E32" s="182">
        <v>12</v>
      </c>
      <c r="F32" s="182">
        <v>10</v>
      </c>
      <c r="G32" s="182">
        <v>165</v>
      </c>
      <c r="H32" s="182">
        <v>95</v>
      </c>
      <c r="I32" s="182">
        <v>109</v>
      </c>
      <c r="J32" s="182">
        <v>207</v>
      </c>
      <c r="K32" s="182">
        <v>133</v>
      </c>
      <c r="L32" s="182">
        <v>60</v>
      </c>
      <c r="M32" s="183">
        <v>21</v>
      </c>
      <c r="N32" s="183">
        <v>50</v>
      </c>
      <c r="O32" s="182">
        <v>3</v>
      </c>
      <c r="P32" s="172">
        <f>SUM(D32:O32)</f>
        <v>871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رقم(1)2012'!C56</f>
        <v>6</v>
      </c>
      <c r="E35" s="192">
        <f>'جدول رقم(1)2012'!D56</f>
        <v>12</v>
      </c>
      <c r="F35" s="192">
        <f>'جدول رقم(1)2012'!E56</f>
        <v>13</v>
      </c>
      <c r="G35" s="192">
        <f>'جدول رقم(1)2012'!F56</f>
        <v>170</v>
      </c>
      <c r="H35" s="192">
        <f>'جدول رقم(1)2012'!G56</f>
        <v>95</v>
      </c>
      <c r="I35" s="192">
        <f>'جدول رقم(1)2012'!H56</f>
        <v>111</v>
      </c>
      <c r="J35" s="192">
        <f>'جدول رقم(1)2012'!I56</f>
        <v>213</v>
      </c>
      <c r="K35" s="192">
        <f>'جدول رقم(1)2012'!J56</f>
        <v>140</v>
      </c>
      <c r="L35" s="192">
        <f>'جدول رقم(1)2012'!K56</f>
        <v>39</v>
      </c>
      <c r="M35" s="192">
        <f>'جدول رقم(1)2012'!L56</f>
        <v>21</v>
      </c>
      <c r="N35" s="192">
        <f>'جدول رقم(1)2012'!M56</f>
        <v>50</v>
      </c>
      <c r="O35" s="192">
        <f>'جدول رقم(1)2012'!N56</f>
        <v>3</v>
      </c>
      <c r="P35" s="193">
        <f>SUM(D35:O35)</f>
        <v>873</v>
      </c>
      <c r="Q35" s="32">
        <v>69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244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1729777.3019999999</v>
      </c>
      <c r="D6" s="416">
        <f>SUM(D7:E14)</f>
        <v>2196438.0460000001</v>
      </c>
      <c r="E6" s="417"/>
      <c r="F6" s="416">
        <f t="shared" ref="F6" si="0">SUM(F7:G14)</f>
        <v>2000231.7969999998</v>
      </c>
      <c r="G6" s="417"/>
      <c r="H6" s="416">
        <f t="shared" ref="H6" si="1">SUM(H7:I14)</f>
        <v>2174414.9939999999</v>
      </c>
      <c r="I6" s="417"/>
      <c r="J6" s="416">
        <f t="shared" ref="J6" si="2">SUM(J7:K14)</f>
        <v>2183161.6</v>
      </c>
      <c r="K6" s="417"/>
      <c r="L6" s="418">
        <f t="shared" ref="L6" si="3">SUM(L7:M14)</f>
        <v>4284158.4139999999</v>
      </c>
      <c r="M6" s="419"/>
      <c r="N6" s="418">
        <f t="shared" ref="N6" si="4">SUM(N7:O14)</f>
        <v>2612382.6340000005</v>
      </c>
      <c r="O6" s="419"/>
      <c r="P6" s="36">
        <f>(N6/H6-1)*100</f>
        <v>20.141860739946704</v>
      </c>
      <c r="Q6" s="36">
        <f>(N6/J6-1)*100</f>
        <v>19.660525084354742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2009'!C61</f>
        <v>1596224.797</v>
      </c>
      <c r="D7" s="321">
        <f>'معدل 2010'!C61</f>
        <v>1742447.0379999999</v>
      </c>
      <c r="E7" s="322"/>
      <c r="F7" s="321">
        <f>'نفقات فعلية 2010'!C61</f>
        <v>1614686.527</v>
      </c>
      <c r="G7" s="322"/>
      <c r="H7" s="319">
        <f>'مصدق 2011'!C61</f>
        <v>1762855.5379999999</v>
      </c>
      <c r="I7" s="320"/>
      <c r="J7" s="319">
        <f>'منقح 2011'!C61</f>
        <v>1762453.15</v>
      </c>
      <c r="K7" s="320"/>
      <c r="L7" s="309">
        <f>'مقترح 2012'!C61</f>
        <v>2668027.3339999998</v>
      </c>
      <c r="M7" s="310"/>
      <c r="N7" s="309">
        <f>متفق2012!C61</f>
        <v>2184787.3250000002</v>
      </c>
      <c r="O7" s="310"/>
      <c r="P7" s="36">
        <f t="shared" ref="P7:P16" si="5">(N7/H7-1)*100</f>
        <v>23.934564001693047</v>
      </c>
      <c r="Q7" s="36">
        <f t="shared" ref="Q7:Q16" si="6">(N7/J7-1)*100</f>
        <v>23.962859665234237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2009'!D61</f>
        <v>96680.788</v>
      </c>
      <c r="D8" s="321">
        <f>'معدل 2010'!D61</f>
        <v>228421.935</v>
      </c>
      <c r="E8" s="322"/>
      <c r="F8" s="321">
        <f>'نفقات فعلية 2010'!D61</f>
        <v>190055.948</v>
      </c>
      <c r="G8" s="322"/>
      <c r="H8" s="319">
        <f>'مصدق 2011'!D61</f>
        <v>223542.217</v>
      </c>
      <c r="I8" s="320"/>
      <c r="J8" s="319">
        <f>'منقح 2011'!D61</f>
        <v>222433.617</v>
      </c>
      <c r="K8" s="320"/>
      <c r="L8" s="309">
        <f>'مقترح 2012'!D61</f>
        <v>585882.02800000005</v>
      </c>
      <c r="M8" s="310"/>
      <c r="N8" s="309">
        <f>متفق2012!D61</f>
        <v>231795.217</v>
      </c>
      <c r="O8" s="310"/>
      <c r="P8" s="36">
        <f t="shared" si="5"/>
        <v>3.6919200814761632</v>
      </c>
      <c r="Q8" s="36">
        <f t="shared" si="6"/>
        <v>4.2087163470438949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2009'!E61</f>
        <v>0</v>
      </c>
      <c r="D9" s="321">
        <f>'معدل 2010'!E61</f>
        <v>0</v>
      </c>
      <c r="E9" s="322"/>
      <c r="F9" s="321">
        <f>'نفقات فعلية 2010'!E61</f>
        <v>0</v>
      </c>
      <c r="G9" s="322"/>
      <c r="H9" s="319">
        <f>'مصدق 2011'!E61</f>
        <v>0</v>
      </c>
      <c r="I9" s="320"/>
      <c r="J9" s="319">
        <f>'منقح 2011'!E61</f>
        <v>0</v>
      </c>
      <c r="K9" s="320"/>
      <c r="L9" s="309">
        <f>'مقترح 2012'!E61</f>
        <v>0</v>
      </c>
      <c r="M9" s="310"/>
      <c r="N9" s="309">
        <f>متفق2012!E61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2009'!F61</f>
        <v>0</v>
      </c>
      <c r="D10" s="321">
        <f>'معدل 2010'!F61</f>
        <v>0</v>
      </c>
      <c r="E10" s="322"/>
      <c r="F10" s="321">
        <f>'نفقات فعلية 2010'!F61</f>
        <v>0</v>
      </c>
      <c r="G10" s="322"/>
      <c r="H10" s="319">
        <f>'مصدق 2011'!F61</f>
        <v>0</v>
      </c>
      <c r="I10" s="320"/>
      <c r="J10" s="319">
        <f>'منقح 2011'!F61</f>
        <v>0</v>
      </c>
      <c r="K10" s="320"/>
      <c r="L10" s="309">
        <f>'مقترح 2012'!F61</f>
        <v>0</v>
      </c>
      <c r="M10" s="310"/>
      <c r="N10" s="309">
        <f>متفق2012!F61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2009'!G61</f>
        <v>0</v>
      </c>
      <c r="D11" s="321">
        <f>'معدل 2010'!G61</f>
        <v>0</v>
      </c>
      <c r="E11" s="322"/>
      <c r="F11" s="321">
        <f>'نفقات فعلية 2010'!G61</f>
        <v>70.2</v>
      </c>
      <c r="G11" s="322"/>
      <c r="H11" s="319">
        <f>'مصدق 2011'!G61</f>
        <v>0</v>
      </c>
      <c r="I11" s="320"/>
      <c r="J11" s="319">
        <f>'منقح 2011'!G61</f>
        <v>214.34399999999999</v>
      </c>
      <c r="K11" s="320"/>
      <c r="L11" s="309">
        <f>'مقترح 2012'!G61</f>
        <v>610.95799999999997</v>
      </c>
      <c r="M11" s="310"/>
      <c r="N11" s="309">
        <f>متفق2012!G61</f>
        <v>610.95799999999997</v>
      </c>
      <c r="O11" s="310"/>
      <c r="P11" s="36" t="e">
        <f t="shared" si="5"/>
        <v>#DIV/0!</v>
      </c>
      <c r="Q11" s="36">
        <f t="shared" si="6"/>
        <v>185.03620348598514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2009'!H61</f>
        <v>0</v>
      </c>
      <c r="D12" s="321">
        <f>'معدل 2010'!H61</f>
        <v>2689.4450000000002</v>
      </c>
      <c r="E12" s="322"/>
      <c r="F12" s="321">
        <f>'نفقات فعلية 2010'!H61</f>
        <v>2491.8449999999998</v>
      </c>
      <c r="G12" s="322"/>
      <c r="H12" s="319">
        <f>'مصدق 2011'!H61</f>
        <v>0</v>
      </c>
      <c r="I12" s="320"/>
      <c r="J12" s="319">
        <f>'منقح 2011'!H61</f>
        <v>0</v>
      </c>
      <c r="K12" s="320"/>
      <c r="L12" s="309">
        <f>'مقترح 2012'!H61</f>
        <v>2000</v>
      </c>
      <c r="M12" s="310"/>
      <c r="N12" s="309">
        <f>متفق2012!H61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2009'!I61</f>
        <v>7819.027</v>
      </c>
      <c r="D13" s="321">
        <f>'معدل 2010'!I61</f>
        <v>12183.96</v>
      </c>
      <c r="E13" s="322"/>
      <c r="F13" s="321">
        <f>'نفقات فعلية 2010'!I61</f>
        <v>10294.781999999999</v>
      </c>
      <c r="G13" s="322"/>
      <c r="H13" s="319">
        <f>'مصدق 2011'!I61</f>
        <v>7734.7389999999996</v>
      </c>
      <c r="I13" s="320"/>
      <c r="J13" s="319">
        <f>'منقح 2011'!I61</f>
        <v>11077.989</v>
      </c>
      <c r="K13" s="320"/>
      <c r="L13" s="309">
        <f>'مقترح 2012'!I61</f>
        <v>95512.486999999994</v>
      </c>
      <c r="M13" s="310"/>
      <c r="N13" s="309">
        <f>متفق2012!I61</f>
        <v>8453.7389999999996</v>
      </c>
      <c r="O13" s="310"/>
      <c r="P13" s="36">
        <f t="shared" si="5"/>
        <v>9.2957241349708184</v>
      </c>
      <c r="Q13" s="36">
        <f t="shared" si="6"/>
        <v>-23.688866273472563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2009'!J61</f>
        <v>29052.69</v>
      </c>
      <c r="D14" s="321">
        <f>'معدل 2010'!J61</f>
        <v>210695.66800000001</v>
      </c>
      <c r="E14" s="322"/>
      <c r="F14" s="321">
        <f>'نفقات فعلية 2010'!J61</f>
        <v>182632.495</v>
      </c>
      <c r="G14" s="322"/>
      <c r="H14" s="319">
        <f>'مصدق 2011'!J61</f>
        <v>180282.5</v>
      </c>
      <c r="I14" s="320"/>
      <c r="J14" s="319">
        <f>'منقح 2011'!J61</f>
        <v>186982.5</v>
      </c>
      <c r="K14" s="320"/>
      <c r="L14" s="309">
        <f>'مقترح 2012'!J61</f>
        <v>932125.60699999996</v>
      </c>
      <c r="M14" s="310"/>
      <c r="N14" s="309">
        <f>متفق2012!J61</f>
        <v>186735.39499999999</v>
      </c>
      <c r="O14" s="310"/>
      <c r="P14" s="36">
        <f t="shared" si="5"/>
        <v>3.5793241163174505</v>
      </c>
      <c r="Q14" s="36">
        <f t="shared" si="6"/>
        <v>-0.13215407859025197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2009'!N61</f>
        <v>188433.84599999999</v>
      </c>
      <c r="D15" s="323">
        <f>'معدل 2010'!N61</f>
        <v>409951.20299999998</v>
      </c>
      <c r="E15" s="324"/>
      <c r="F15" s="323">
        <f>'نفقات فعلية 2010'!N61</f>
        <v>170657.24799999999</v>
      </c>
      <c r="G15" s="324"/>
      <c r="H15" s="333">
        <f>'مصدق 2011'!N61</f>
        <v>400140</v>
      </c>
      <c r="I15" s="334"/>
      <c r="J15" s="333">
        <f>'منقح 2011'!N61</f>
        <v>400140</v>
      </c>
      <c r="K15" s="334"/>
      <c r="L15" s="325">
        <f>'مقترح 2012'!N61</f>
        <v>700000</v>
      </c>
      <c r="M15" s="326"/>
      <c r="N15" s="325">
        <f>متفق2012!N61</f>
        <v>490000</v>
      </c>
      <c r="O15" s="326"/>
      <c r="P15" s="36">
        <f t="shared" si="5"/>
        <v>22.457140000999654</v>
      </c>
      <c r="Q15" s="36">
        <f t="shared" si="6"/>
        <v>22.457140000999654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1918211.1479999998</v>
      </c>
      <c r="D16" s="416">
        <f>D6+D15</f>
        <v>2606389.2489999998</v>
      </c>
      <c r="E16" s="417"/>
      <c r="F16" s="416">
        <f t="shared" ref="F16" si="7">F6+F15</f>
        <v>2170889.0449999999</v>
      </c>
      <c r="G16" s="417"/>
      <c r="H16" s="416">
        <f t="shared" ref="H16" si="8">H6+H15</f>
        <v>2574554.9939999999</v>
      </c>
      <c r="I16" s="417"/>
      <c r="J16" s="416">
        <f t="shared" ref="J16" si="9">J6+J15</f>
        <v>2583301.6</v>
      </c>
      <c r="K16" s="417"/>
      <c r="L16" s="418">
        <f t="shared" ref="L16" si="10">L6+L15</f>
        <v>4984158.4139999999</v>
      </c>
      <c r="M16" s="419"/>
      <c r="N16" s="418">
        <f t="shared" ref="N16" si="11">N6+N15</f>
        <v>3102382.6340000005</v>
      </c>
      <c r="O16" s="419"/>
      <c r="P16" s="36">
        <f t="shared" si="5"/>
        <v>20.501703837366179</v>
      </c>
      <c r="Q16" s="36">
        <f t="shared" si="6"/>
        <v>20.093706209139505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2009'!C61</f>
        <v>8384.3629999999994</v>
      </c>
      <c r="E21" s="318"/>
      <c r="F21" s="309">
        <f>ايرادفعلي2010!C61</f>
        <v>8314.4490000000005</v>
      </c>
      <c r="G21" s="310"/>
      <c r="H21" s="309">
        <f>مخطط2011!C61</f>
        <v>15222.5</v>
      </c>
      <c r="I21" s="310"/>
      <c r="J21" s="315">
        <f>مخطط2012!C61</f>
        <v>12274.25</v>
      </c>
      <c r="K21" s="316"/>
      <c r="L21" s="37">
        <f>(J21/H21-1)*100</f>
        <v>-19.367712268024306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2009'!D61</f>
        <v>0</v>
      </c>
      <c r="E22" s="318"/>
      <c r="F22" s="309">
        <f>ايرادفعلي2010!D61</f>
        <v>3.5000000000000003E-2</v>
      </c>
      <c r="G22" s="310"/>
      <c r="H22" s="309">
        <f>مخطط2011!D61</f>
        <v>0</v>
      </c>
      <c r="I22" s="310"/>
      <c r="J22" s="315">
        <f>مخطط2012!D61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2009'!E61</f>
        <v>0</v>
      </c>
      <c r="E23" s="318"/>
      <c r="F23" s="309">
        <f>ايرادفعلي2010!E61</f>
        <v>0</v>
      </c>
      <c r="G23" s="310"/>
      <c r="H23" s="309">
        <f>مخطط2011!E61</f>
        <v>0</v>
      </c>
      <c r="I23" s="310"/>
      <c r="J23" s="315">
        <f>مخطط2012!E61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2009'!F61</f>
        <v>8447.366</v>
      </c>
      <c r="E24" s="318"/>
      <c r="F24" s="309">
        <f>ايرادفعلي2010!F61</f>
        <v>7865.4380000000001</v>
      </c>
      <c r="G24" s="310"/>
      <c r="H24" s="309">
        <f>مخطط2011!F61</f>
        <v>7465.73</v>
      </c>
      <c r="I24" s="310"/>
      <c r="J24" s="315">
        <f>مخطط2012!F61</f>
        <v>9462.6260000000002</v>
      </c>
      <c r="K24" s="316"/>
      <c r="L24" s="37">
        <f t="shared" si="12"/>
        <v>26.747498235269695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2009'!G61</f>
        <v>51.569000000000003</v>
      </c>
      <c r="E25" s="318"/>
      <c r="F25" s="309">
        <f>ايرادفعلي2010!G61</f>
        <v>3.0750000000000002</v>
      </c>
      <c r="G25" s="310"/>
      <c r="H25" s="309">
        <f>مخطط2011!G61</f>
        <v>60</v>
      </c>
      <c r="I25" s="310"/>
      <c r="J25" s="315">
        <f>مخطط2012!G61</f>
        <v>50</v>
      </c>
      <c r="K25" s="316"/>
      <c r="L25" s="37">
        <f t="shared" si="12"/>
        <v>-16.666666666666664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16883.297999999999</v>
      </c>
      <c r="E26" s="393"/>
      <c r="F26" s="392">
        <f>SUM(F21:G25)</f>
        <v>16182.997000000001</v>
      </c>
      <c r="G26" s="393"/>
      <c r="H26" s="392">
        <f>SUM(H21:I25)</f>
        <v>22748.23</v>
      </c>
      <c r="I26" s="393"/>
      <c r="J26" s="392">
        <f>SUM(J21:K25)</f>
        <v>21786.876</v>
      </c>
      <c r="K26" s="393"/>
      <c r="L26" s="37">
        <f t="shared" si="12"/>
        <v>-4.2260606649396459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30</v>
      </c>
      <c r="E29" s="182">
        <v>344</v>
      </c>
      <c r="F29" s="182">
        <v>8747</v>
      </c>
      <c r="G29" s="182">
        <v>5129</v>
      </c>
      <c r="H29" s="182">
        <v>6648</v>
      </c>
      <c r="I29" s="182">
        <v>8545</v>
      </c>
      <c r="J29" s="182">
        <v>13177</v>
      </c>
      <c r="K29" s="182">
        <v>19879</v>
      </c>
      <c r="L29" s="182">
        <v>18735</v>
      </c>
      <c r="M29" s="182">
        <v>6461</v>
      </c>
      <c r="N29" s="182">
        <v>2637</v>
      </c>
      <c r="O29" s="182">
        <v>4552</v>
      </c>
      <c r="P29" s="172">
        <f>SUM(D29:O29)</f>
        <v>94884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261" t="s">
        <v>58</v>
      </c>
      <c r="E31" s="261" t="s">
        <v>59</v>
      </c>
      <c r="F31" s="261" t="s">
        <v>60</v>
      </c>
      <c r="G31" s="261" t="s">
        <v>61</v>
      </c>
      <c r="H31" s="261" t="s">
        <v>62</v>
      </c>
      <c r="I31" s="261" t="s">
        <v>63</v>
      </c>
      <c r="J31" s="261" t="s">
        <v>64</v>
      </c>
      <c r="K31" s="261" t="s">
        <v>65</v>
      </c>
      <c r="L31" s="261" t="s">
        <v>66</v>
      </c>
      <c r="M31" s="261" t="s">
        <v>67</v>
      </c>
      <c r="N31" s="261" t="s">
        <v>68</v>
      </c>
      <c r="O31" s="261" t="s">
        <v>69</v>
      </c>
      <c r="P31" s="170" t="s">
        <v>70</v>
      </c>
      <c r="Q31" s="18"/>
      <c r="R31" s="23"/>
      <c r="S31" s="1"/>
    </row>
    <row r="32" spans="1:19" ht="15" x14ac:dyDescent="0.25">
      <c r="A32" s="386"/>
      <c r="B32" s="387"/>
      <c r="C32" s="388"/>
      <c r="D32" s="182">
        <v>30</v>
      </c>
      <c r="E32" s="182">
        <v>349</v>
      </c>
      <c r="F32" s="182">
        <v>9498</v>
      </c>
      <c r="G32" s="182">
        <v>5509</v>
      </c>
      <c r="H32" s="182">
        <v>6776</v>
      </c>
      <c r="I32" s="182">
        <v>9232</v>
      </c>
      <c r="J32" s="182">
        <v>14627</v>
      </c>
      <c r="K32" s="182">
        <v>19470</v>
      </c>
      <c r="L32" s="182">
        <v>18242</v>
      </c>
      <c r="M32" s="183">
        <v>6017</v>
      </c>
      <c r="N32" s="183">
        <v>2845</v>
      </c>
      <c r="O32" s="182">
        <v>4844</v>
      </c>
      <c r="P32" s="189">
        <f>SUM(D32:O32)</f>
        <v>97439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رقم(1)2012'!C57</f>
        <v>31</v>
      </c>
      <c r="E35" s="192">
        <f>'جدول رقم(1)2012'!D57</f>
        <v>366</v>
      </c>
      <c r="F35" s="192">
        <f>'جدول رقم(1)2012'!E57</f>
        <v>10346</v>
      </c>
      <c r="G35" s="192">
        <f>'جدول رقم(1)2012'!F57</f>
        <v>5864</v>
      </c>
      <c r="H35" s="192">
        <f>'جدول رقم(1)2012'!G57</f>
        <v>6736</v>
      </c>
      <c r="I35" s="192">
        <f>'جدول رقم(1)2012'!H57</f>
        <v>9824</v>
      </c>
      <c r="J35" s="192">
        <f>'جدول رقم(1)2012'!I57</f>
        <v>16366</v>
      </c>
      <c r="K35" s="192">
        <f>'جدول رقم(1)2012'!J57</f>
        <v>18945</v>
      </c>
      <c r="L35" s="192">
        <f>'جدول رقم(1)2012'!K57</f>
        <v>17383</v>
      </c>
      <c r="M35" s="192">
        <f>'جدول رقم(1)2012'!L57</f>
        <v>5486</v>
      </c>
      <c r="N35" s="192">
        <f>'جدول رقم(1)2012'!M57</f>
        <v>3319</v>
      </c>
      <c r="O35" s="192">
        <f>'جدول رقم(1)2012'!N57</f>
        <v>4476</v>
      </c>
      <c r="P35" s="193">
        <f>SUM(D35:O35)</f>
        <v>99142</v>
      </c>
      <c r="Q35" s="32">
        <v>70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19" sqref="P19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245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2543094.8980000005</v>
      </c>
      <c r="D6" s="416">
        <f>SUM(D7:E14)</f>
        <v>2801769.6459999997</v>
      </c>
      <c r="E6" s="417"/>
      <c r="F6" s="416">
        <f t="shared" ref="F6" si="0">SUM(F7:G14)</f>
        <v>2661434.4350000001</v>
      </c>
      <c r="G6" s="417"/>
      <c r="H6" s="416">
        <f t="shared" ref="H6" si="1">SUM(H7:I14)</f>
        <v>1210866.3569999998</v>
      </c>
      <c r="I6" s="417"/>
      <c r="J6" s="416">
        <f t="shared" ref="J6" si="2">SUM(J7:K14)</f>
        <v>1210875.1319999998</v>
      </c>
      <c r="K6" s="417"/>
      <c r="L6" s="418">
        <f t="shared" ref="L6" si="3">SUM(L7:M14)</f>
        <v>4875872.5589999994</v>
      </c>
      <c r="M6" s="419"/>
      <c r="N6" s="418">
        <f t="shared" ref="N6" si="4">SUM(N7:O14)</f>
        <v>1746713.3639999996</v>
      </c>
      <c r="O6" s="419"/>
      <c r="P6" s="36">
        <f>(N6/H6-1)*100</f>
        <v>44.253191436220554</v>
      </c>
      <c r="Q6" s="36">
        <f>(N6/J6-1)*100</f>
        <v>44.252146058607792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2009'!C62</f>
        <v>102356.266</v>
      </c>
      <c r="D7" s="321">
        <f>'معدل 2010'!C62</f>
        <v>28796.544999999998</v>
      </c>
      <c r="E7" s="322"/>
      <c r="F7" s="321">
        <f>'نفقات فعلية 2010'!C62</f>
        <v>14113.851000000001</v>
      </c>
      <c r="G7" s="322"/>
      <c r="H7" s="319">
        <f>'مصدق 2011'!C62</f>
        <v>37971.870999999999</v>
      </c>
      <c r="I7" s="320"/>
      <c r="J7" s="319">
        <f>'منقح 2011'!C62</f>
        <v>37986.870999999999</v>
      </c>
      <c r="K7" s="320"/>
      <c r="L7" s="309">
        <f>'مقترح 2012'!C62</f>
        <v>44449.303999999996</v>
      </c>
      <c r="M7" s="310"/>
      <c r="N7" s="309">
        <f>متفق2012!C62</f>
        <v>41810.123</v>
      </c>
      <c r="O7" s="310"/>
      <c r="P7" s="36">
        <f t="shared" ref="P7:P16" si="5">(N7/H7-1)*100</f>
        <v>10.108145579658157</v>
      </c>
      <c r="Q7" s="36">
        <f t="shared" ref="Q7:Q16" si="6">(N7/J7-1)*100</f>
        <v>10.064666816069167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2009'!D62</f>
        <v>1180495.3770000001</v>
      </c>
      <c r="D8" s="321">
        <f>'معدل 2010'!D62</f>
        <v>1022113.721</v>
      </c>
      <c r="E8" s="322"/>
      <c r="F8" s="321">
        <f>'نفقات فعلية 2010'!D62</f>
        <v>981291.36399999994</v>
      </c>
      <c r="G8" s="322"/>
      <c r="H8" s="319">
        <f>'مصدق 2011'!D62</f>
        <v>1172457.7209999999</v>
      </c>
      <c r="I8" s="320"/>
      <c r="J8" s="319">
        <f>'منقح 2011'!D62</f>
        <v>1172442.7209999999</v>
      </c>
      <c r="K8" s="320"/>
      <c r="L8" s="309">
        <f>'مقترح 2012'!D62</f>
        <v>3227227</v>
      </c>
      <c r="M8" s="310"/>
      <c r="N8" s="309">
        <f>متفق2012!D62</f>
        <v>1704457.7209999999</v>
      </c>
      <c r="O8" s="310"/>
      <c r="P8" s="36">
        <f t="shared" si="5"/>
        <v>45.374770490338221</v>
      </c>
      <c r="Q8" s="36">
        <f t="shared" si="6"/>
        <v>45.376630386364106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2009'!E62</f>
        <v>0</v>
      </c>
      <c r="D9" s="321">
        <f>'معدل 2010'!E62</f>
        <v>0</v>
      </c>
      <c r="E9" s="322"/>
      <c r="F9" s="321">
        <f>'نفقات فعلية 2010'!E62</f>
        <v>0</v>
      </c>
      <c r="G9" s="322"/>
      <c r="H9" s="319">
        <f>'مصدق 2011'!E62</f>
        <v>0</v>
      </c>
      <c r="I9" s="320"/>
      <c r="J9" s="319">
        <f>'منقح 2011'!E62</f>
        <v>0</v>
      </c>
      <c r="K9" s="320"/>
      <c r="L9" s="309">
        <f>'مقترح 2012'!E62</f>
        <v>0</v>
      </c>
      <c r="M9" s="310"/>
      <c r="N9" s="309">
        <f>متفق2012!E62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2009'!F62</f>
        <v>1259351.3189999999</v>
      </c>
      <c r="D10" s="321">
        <f>'معدل 2010'!F62</f>
        <v>1749967.33</v>
      </c>
      <c r="E10" s="322"/>
      <c r="F10" s="321">
        <f>'نفقات فعلية 2010'!F62</f>
        <v>1665628.673</v>
      </c>
      <c r="G10" s="322"/>
      <c r="H10" s="319">
        <f>'مصدق 2011'!F62</f>
        <v>0</v>
      </c>
      <c r="I10" s="320"/>
      <c r="J10" s="319">
        <f>'منقح 2011'!F62</f>
        <v>0</v>
      </c>
      <c r="K10" s="320"/>
      <c r="L10" s="309">
        <f>'مقترح 2012'!F62</f>
        <v>1600000</v>
      </c>
      <c r="M10" s="310"/>
      <c r="N10" s="309">
        <f>متفق2012!F62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2009'!G62</f>
        <v>0</v>
      </c>
      <c r="D11" s="321">
        <f>'معدل 2010'!G62</f>
        <v>0</v>
      </c>
      <c r="E11" s="322"/>
      <c r="F11" s="321">
        <f>'نفقات فعلية 2010'!G62</f>
        <v>0</v>
      </c>
      <c r="G11" s="322"/>
      <c r="H11" s="319">
        <f>'مصدق 2011'!G62</f>
        <v>0</v>
      </c>
      <c r="I11" s="320"/>
      <c r="J11" s="319">
        <f>'منقح 2011'!G62</f>
        <v>8.7750000000000004</v>
      </c>
      <c r="K11" s="320"/>
      <c r="L11" s="309">
        <f>'مقترح 2012'!G62</f>
        <v>8.7550000000000008</v>
      </c>
      <c r="M11" s="310"/>
      <c r="N11" s="309">
        <f>متفق2012!G62</f>
        <v>8.7550000000000008</v>
      </c>
      <c r="O11" s="310"/>
      <c r="P11" s="36" t="e">
        <f t="shared" si="5"/>
        <v>#DIV/0!</v>
      </c>
      <c r="Q11" s="36">
        <f t="shared" si="6"/>
        <v>-0.22792022792021971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2009'!H62</f>
        <v>0</v>
      </c>
      <c r="D12" s="321">
        <f>'معدل 2010'!H62</f>
        <v>0</v>
      </c>
      <c r="E12" s="322"/>
      <c r="F12" s="321">
        <f>'نفقات فعلية 2010'!H62</f>
        <v>0</v>
      </c>
      <c r="G12" s="322"/>
      <c r="H12" s="319">
        <f>'مصدق 2011'!H62</f>
        <v>0</v>
      </c>
      <c r="I12" s="320"/>
      <c r="J12" s="319">
        <f>'منقح 2011'!H62</f>
        <v>0</v>
      </c>
      <c r="K12" s="320"/>
      <c r="L12" s="309">
        <f>'مقترح 2012'!H62</f>
        <v>0</v>
      </c>
      <c r="M12" s="310"/>
      <c r="N12" s="309">
        <f>متفق2012!H62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2009'!I62</f>
        <v>21.327000000000002</v>
      </c>
      <c r="D13" s="321">
        <f>'معدل 2010'!I62</f>
        <v>23</v>
      </c>
      <c r="E13" s="322"/>
      <c r="F13" s="321">
        <f>'نفقات فعلية 2010'!I62</f>
        <v>7.43</v>
      </c>
      <c r="G13" s="322"/>
      <c r="H13" s="319">
        <f>'مصدق 2011'!I62</f>
        <v>59</v>
      </c>
      <c r="I13" s="320"/>
      <c r="J13" s="319">
        <f>'منقح 2011'!I62</f>
        <v>59</v>
      </c>
      <c r="K13" s="320"/>
      <c r="L13" s="309">
        <f>'مقترح 2012'!I62</f>
        <v>187.5</v>
      </c>
      <c r="M13" s="310"/>
      <c r="N13" s="309">
        <f>متفق2012!I62</f>
        <v>59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2009'!J62</f>
        <v>870.60900000000004</v>
      </c>
      <c r="D14" s="321">
        <f>'معدل 2010'!J62</f>
        <v>869.05</v>
      </c>
      <c r="E14" s="322"/>
      <c r="F14" s="321">
        <f>'نفقات فعلية 2010'!J62</f>
        <v>393.11700000000002</v>
      </c>
      <c r="G14" s="322"/>
      <c r="H14" s="319">
        <f>'مصدق 2011'!J62</f>
        <v>377.76499999999999</v>
      </c>
      <c r="I14" s="320"/>
      <c r="J14" s="319">
        <f>'منقح 2011'!J62</f>
        <v>377.76499999999999</v>
      </c>
      <c r="K14" s="320"/>
      <c r="L14" s="309">
        <f>'مقترح 2012'!J62</f>
        <v>4000</v>
      </c>
      <c r="M14" s="310"/>
      <c r="N14" s="309">
        <f>متفق2012!J62</f>
        <v>377.76499999999999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2009'!N62</f>
        <v>723529.15599999996</v>
      </c>
      <c r="D15" s="323">
        <f>'معدل 2010'!N62</f>
        <v>4276768</v>
      </c>
      <c r="E15" s="324"/>
      <c r="F15" s="323">
        <f>'نفقات فعلية 2010'!N62</f>
        <v>4134392.2969999998</v>
      </c>
      <c r="G15" s="324"/>
      <c r="H15" s="333">
        <f>'مصدق 2011'!N62</f>
        <v>3741560</v>
      </c>
      <c r="I15" s="334"/>
      <c r="J15" s="333">
        <f>'منقح 2011'!N62</f>
        <v>3741560</v>
      </c>
      <c r="K15" s="334"/>
      <c r="L15" s="325">
        <f>'مقترح 2012'!N62</f>
        <v>6049560</v>
      </c>
      <c r="M15" s="326"/>
      <c r="N15" s="325">
        <f>متفق2012!N62</f>
        <v>4759692</v>
      </c>
      <c r="O15" s="326"/>
      <c r="P15" s="36">
        <f t="shared" si="5"/>
        <v>27.211430526304525</v>
      </c>
      <c r="Q15" s="36">
        <f t="shared" si="6"/>
        <v>27.211430526304525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3266624.0540000005</v>
      </c>
      <c r="D16" s="416">
        <f>D6+D15</f>
        <v>7078537.6459999997</v>
      </c>
      <c r="E16" s="417"/>
      <c r="F16" s="416">
        <f t="shared" ref="F16" si="7">F6+F15</f>
        <v>6795826.7319999998</v>
      </c>
      <c r="G16" s="417"/>
      <c r="H16" s="416">
        <f t="shared" ref="H16" si="8">H6+H15</f>
        <v>4952426.3569999998</v>
      </c>
      <c r="I16" s="417"/>
      <c r="J16" s="416">
        <f t="shared" ref="J16" si="9">J6+J15</f>
        <v>4952435.1319999993</v>
      </c>
      <c r="K16" s="417"/>
      <c r="L16" s="418">
        <f t="shared" ref="L16" si="10">L6+L15</f>
        <v>10925432.559</v>
      </c>
      <c r="M16" s="419"/>
      <c r="N16" s="418">
        <f t="shared" ref="N16" si="11">N6+N15</f>
        <v>6506405.3640000001</v>
      </c>
      <c r="O16" s="419"/>
      <c r="P16" s="36">
        <f t="shared" si="5"/>
        <v>31.378134574450179</v>
      </c>
      <c r="Q16" s="36">
        <f t="shared" si="6"/>
        <v>31.377901791364661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2009'!C62</f>
        <v>112.258</v>
      </c>
      <c r="E21" s="318"/>
      <c r="F21" s="309">
        <f>ايرادفعلي2010!C62</f>
        <v>51.856000000000002</v>
      </c>
      <c r="G21" s="310"/>
      <c r="H21" s="309">
        <f>مخطط2011!C62</f>
        <v>265</v>
      </c>
      <c r="I21" s="310"/>
      <c r="J21" s="315">
        <f>مخطط2012!C62</f>
        <v>260</v>
      </c>
      <c r="K21" s="316"/>
      <c r="L21" s="37">
        <f>(J21/H21-1)*100</f>
        <v>-1.8867924528301883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2009'!D62</f>
        <v>1.0999999999999999E-2</v>
      </c>
      <c r="E22" s="318"/>
      <c r="F22" s="309">
        <f>ايرادفعلي2010!D62</f>
        <v>0</v>
      </c>
      <c r="G22" s="310"/>
      <c r="H22" s="309">
        <f>مخطط2011!D62</f>
        <v>0</v>
      </c>
      <c r="I22" s="310"/>
      <c r="J22" s="315">
        <f>مخطط2012!D62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2009'!E62</f>
        <v>0</v>
      </c>
      <c r="E23" s="318"/>
      <c r="F23" s="309">
        <f>ايرادفعلي2010!E62</f>
        <v>0</v>
      </c>
      <c r="G23" s="310"/>
      <c r="H23" s="309">
        <f>مخطط2011!E62</f>
        <v>0</v>
      </c>
      <c r="I23" s="310"/>
      <c r="J23" s="315">
        <f>مخطط2012!E62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2009'!F62</f>
        <v>110513.633</v>
      </c>
      <c r="E24" s="318"/>
      <c r="F24" s="309">
        <f>ايرادفعلي2010!F62</f>
        <v>26153.383000000002</v>
      </c>
      <c r="G24" s="310"/>
      <c r="H24" s="309">
        <f>مخطط2011!F62</f>
        <v>415</v>
      </c>
      <c r="I24" s="310"/>
      <c r="J24" s="315">
        <f>مخطط2012!F62</f>
        <v>610.25</v>
      </c>
      <c r="K24" s="316"/>
      <c r="L24" s="37">
        <f t="shared" si="12"/>
        <v>47.048192771084338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2009'!G62</f>
        <v>0</v>
      </c>
      <c r="E25" s="318"/>
      <c r="F25" s="309">
        <f>ايرادفعلي2010!G62</f>
        <v>0</v>
      </c>
      <c r="G25" s="310"/>
      <c r="H25" s="309">
        <f>مخطط2011!G62</f>
        <v>0</v>
      </c>
      <c r="I25" s="310"/>
      <c r="J25" s="315">
        <f>مخطط2012!G62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110625.902</v>
      </c>
      <c r="E26" s="393"/>
      <c r="F26" s="392">
        <f>SUM(F21:G25)</f>
        <v>26205.239000000001</v>
      </c>
      <c r="G26" s="393"/>
      <c r="H26" s="392">
        <f>SUM(H21:I25)</f>
        <v>680</v>
      </c>
      <c r="I26" s="393"/>
      <c r="J26" s="392">
        <f>SUM(J21:K25)</f>
        <v>870.25</v>
      </c>
      <c r="K26" s="393"/>
      <c r="L26" s="37">
        <f t="shared" si="12"/>
        <v>27.977941176470587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9</v>
      </c>
      <c r="E29" s="182">
        <v>10</v>
      </c>
      <c r="F29" s="182">
        <v>37</v>
      </c>
      <c r="G29" s="182">
        <v>39</v>
      </c>
      <c r="H29" s="182">
        <v>42</v>
      </c>
      <c r="I29" s="182">
        <v>64</v>
      </c>
      <c r="J29" s="182">
        <v>104</v>
      </c>
      <c r="K29" s="182">
        <v>96</v>
      </c>
      <c r="L29" s="182">
        <v>133</v>
      </c>
      <c r="M29" s="182">
        <v>74</v>
      </c>
      <c r="N29" s="182">
        <v>26</v>
      </c>
      <c r="O29" s="182">
        <v>14</v>
      </c>
      <c r="P29" s="172">
        <f>SUM(D29:O29)</f>
        <v>648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9</v>
      </c>
      <c r="E32" s="187">
        <v>9</v>
      </c>
      <c r="F32" s="187">
        <v>42</v>
      </c>
      <c r="G32" s="187">
        <v>81</v>
      </c>
      <c r="H32" s="187">
        <v>79</v>
      </c>
      <c r="I32" s="187">
        <v>118</v>
      </c>
      <c r="J32" s="187">
        <v>176</v>
      </c>
      <c r="K32" s="187">
        <v>194</v>
      </c>
      <c r="L32" s="187">
        <v>270</v>
      </c>
      <c r="M32" s="188">
        <v>171</v>
      </c>
      <c r="N32" s="188">
        <v>99</v>
      </c>
      <c r="O32" s="187">
        <v>85</v>
      </c>
      <c r="P32" s="172">
        <f>SUM(D32:O32)</f>
        <v>1333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رقم(1)2012'!C58</f>
        <v>9</v>
      </c>
      <c r="E35" s="192">
        <f>'جدول رقم(1)2012'!D58</f>
        <v>9</v>
      </c>
      <c r="F35" s="192">
        <f>'جدول رقم(1)2012'!E58</f>
        <v>47</v>
      </c>
      <c r="G35" s="192">
        <f>'جدول رقم(1)2012'!F58</f>
        <v>110</v>
      </c>
      <c r="H35" s="192">
        <f>'جدول رقم(1)2012'!G58</f>
        <v>85</v>
      </c>
      <c r="I35" s="192">
        <f>'جدول رقم(1)2012'!H58</f>
        <v>136</v>
      </c>
      <c r="J35" s="192">
        <f>'جدول رقم(1)2012'!I58</f>
        <v>184</v>
      </c>
      <c r="K35" s="192">
        <f>'جدول رقم(1)2012'!J58</f>
        <v>203</v>
      </c>
      <c r="L35" s="192">
        <f>'جدول رقم(1)2012'!K58</f>
        <v>308</v>
      </c>
      <c r="M35" s="192">
        <f>'جدول رقم(1)2012'!L58</f>
        <v>180</v>
      </c>
      <c r="N35" s="192">
        <f>'جدول رقم(1)2012'!M58</f>
        <v>100</v>
      </c>
      <c r="O35" s="192">
        <f>'جدول رقم(1)2012'!N58</f>
        <v>92</v>
      </c>
      <c r="P35" s="193">
        <f>SUM(D35:O35)</f>
        <v>1463</v>
      </c>
      <c r="Q35" s="32">
        <v>71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246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99924.238999999987</v>
      </c>
      <c r="D6" s="416">
        <f>SUM(D7:E14)</f>
        <v>112257.197</v>
      </c>
      <c r="E6" s="417"/>
      <c r="F6" s="416">
        <f t="shared" ref="F6" si="0">SUM(F7:G14)</f>
        <v>92710.679000000004</v>
      </c>
      <c r="G6" s="417"/>
      <c r="H6" s="416">
        <f t="shared" ref="H6" si="1">SUM(H7:I14)</f>
        <v>117467.57400000001</v>
      </c>
      <c r="I6" s="417"/>
      <c r="J6" s="416">
        <f t="shared" ref="J6" si="2">SUM(J7:K14)</f>
        <v>132276.79</v>
      </c>
      <c r="K6" s="417"/>
      <c r="L6" s="418">
        <f t="shared" ref="L6" si="3">SUM(L7:M14)</f>
        <v>172078.891</v>
      </c>
      <c r="M6" s="419"/>
      <c r="N6" s="418">
        <f t="shared" ref="N6" si="4">SUM(N7:O14)</f>
        <v>165761.785</v>
      </c>
      <c r="O6" s="419"/>
      <c r="P6" s="36">
        <f>(N6/H6-1)*100</f>
        <v>41.112801903953496</v>
      </c>
      <c r="Q6" s="36">
        <f>(N6/J6-1)*100</f>
        <v>25.314338970578287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2009'!C63</f>
        <v>91644.695999999996</v>
      </c>
      <c r="D7" s="321">
        <f>'معدل 2010'!C63</f>
        <v>100041.268</v>
      </c>
      <c r="E7" s="322"/>
      <c r="F7" s="321">
        <f>'نفقات فعلية 2010'!C63</f>
        <v>84522.274999999994</v>
      </c>
      <c r="G7" s="322"/>
      <c r="H7" s="319">
        <f>'مصدق 2011'!C63</f>
        <v>104575.63400000001</v>
      </c>
      <c r="I7" s="320"/>
      <c r="J7" s="319">
        <f>'منقح 2011'!C63</f>
        <v>108937.605</v>
      </c>
      <c r="K7" s="320"/>
      <c r="L7" s="309">
        <f>'مقترح 2012'!C63</f>
        <v>119401.696</v>
      </c>
      <c r="M7" s="310"/>
      <c r="N7" s="309">
        <f>متفق2012!C63</f>
        <v>118610.03</v>
      </c>
      <c r="O7" s="310"/>
      <c r="P7" s="36">
        <f t="shared" ref="P7:P16" si="5">(N7/H7-1)*100</f>
        <v>13.420330781833933</v>
      </c>
      <c r="Q7" s="36">
        <f t="shared" ref="Q7:Q16" si="6">(N7/J7-1)*100</f>
        <v>8.87886694406399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2009'!D63</f>
        <v>6305.9870000000001</v>
      </c>
      <c r="D8" s="321">
        <f>'معدل 2010'!D63</f>
        <v>8424.2129999999997</v>
      </c>
      <c r="E8" s="322"/>
      <c r="F8" s="321">
        <f>'نفقات فعلية 2010'!D63</f>
        <v>5885.2349999999997</v>
      </c>
      <c r="G8" s="322"/>
      <c r="H8" s="319">
        <f>'مصدق 2011'!D63</f>
        <v>9108.19</v>
      </c>
      <c r="I8" s="320"/>
      <c r="J8" s="319">
        <f>'منقح 2011'!D63</f>
        <v>11634.191000000001</v>
      </c>
      <c r="K8" s="320"/>
      <c r="L8" s="309">
        <f>'مقترح 2012'!D63</f>
        <v>32382.13</v>
      </c>
      <c r="M8" s="310"/>
      <c r="N8" s="309">
        <f>متفق2012!D63</f>
        <v>26856.69</v>
      </c>
      <c r="O8" s="310"/>
      <c r="P8" s="36">
        <f t="shared" si="5"/>
        <v>194.86308476217556</v>
      </c>
      <c r="Q8" s="36">
        <f t="shared" si="6"/>
        <v>130.84278055947337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2009'!E63</f>
        <v>0</v>
      </c>
      <c r="D9" s="321">
        <f>'معدل 2010'!E63</f>
        <v>0</v>
      </c>
      <c r="E9" s="322"/>
      <c r="F9" s="321">
        <f>'نفقات فعلية 2010'!E63</f>
        <v>0</v>
      </c>
      <c r="G9" s="322"/>
      <c r="H9" s="319">
        <f>'مصدق 2011'!E63</f>
        <v>0</v>
      </c>
      <c r="I9" s="320"/>
      <c r="J9" s="319">
        <f>'منقح 2011'!E63</f>
        <v>0</v>
      </c>
      <c r="K9" s="320"/>
      <c r="L9" s="309">
        <f>'مقترح 2012'!E63</f>
        <v>0</v>
      </c>
      <c r="M9" s="310"/>
      <c r="N9" s="309">
        <f>متفق2012!E63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2009'!F63</f>
        <v>0</v>
      </c>
      <c r="D10" s="321">
        <f>'معدل 2010'!F63</f>
        <v>0</v>
      </c>
      <c r="E10" s="322"/>
      <c r="F10" s="321">
        <f>'نفقات فعلية 2010'!F63</f>
        <v>0</v>
      </c>
      <c r="G10" s="322"/>
      <c r="H10" s="319">
        <f>'مصدق 2011'!F63</f>
        <v>0</v>
      </c>
      <c r="I10" s="320"/>
      <c r="J10" s="319">
        <f>'منقح 2011'!F63</f>
        <v>0</v>
      </c>
      <c r="K10" s="320"/>
      <c r="L10" s="309">
        <f>'مقترح 2012'!F63</f>
        <v>0</v>
      </c>
      <c r="M10" s="310"/>
      <c r="N10" s="309">
        <f>متفق2012!F63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2009'!G63</f>
        <v>0</v>
      </c>
      <c r="D11" s="321">
        <f>'معدل 2010'!G63</f>
        <v>0</v>
      </c>
      <c r="E11" s="322"/>
      <c r="F11" s="321">
        <f>'نفقات فعلية 2010'!G63</f>
        <v>0</v>
      </c>
      <c r="G11" s="322"/>
      <c r="H11" s="319">
        <f>'مصدق 2011'!G63</f>
        <v>0</v>
      </c>
      <c r="I11" s="320"/>
      <c r="J11" s="319">
        <f>'منقح 2011'!G63</f>
        <v>997.24400000000003</v>
      </c>
      <c r="K11" s="320"/>
      <c r="L11" s="309">
        <f>'مقترح 2012'!G63</f>
        <v>992.56500000000005</v>
      </c>
      <c r="M11" s="310"/>
      <c r="N11" s="309">
        <f>متفق2012!G63</f>
        <v>992.56500000000005</v>
      </c>
      <c r="O11" s="310"/>
      <c r="P11" s="36" t="e">
        <f t="shared" si="5"/>
        <v>#DIV/0!</v>
      </c>
      <c r="Q11" s="36">
        <f t="shared" si="6"/>
        <v>-0.46919309617304839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2009'!H63</f>
        <v>0</v>
      </c>
      <c r="D12" s="321">
        <f>'معدل 2010'!H63</f>
        <v>0</v>
      </c>
      <c r="E12" s="322"/>
      <c r="F12" s="321">
        <f>'نفقات فعلية 2010'!H63</f>
        <v>0</v>
      </c>
      <c r="G12" s="322"/>
      <c r="H12" s="319">
        <f>'مصدق 2011'!H63</f>
        <v>0</v>
      </c>
      <c r="I12" s="320"/>
      <c r="J12" s="319">
        <f>'منقح 2011'!H63</f>
        <v>0</v>
      </c>
      <c r="K12" s="320"/>
      <c r="L12" s="309">
        <f>'مقترح 2012'!H63</f>
        <v>0</v>
      </c>
      <c r="M12" s="310"/>
      <c r="N12" s="309">
        <f>متفق2012!H63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2009'!I63</f>
        <v>210.291</v>
      </c>
      <c r="D13" s="321">
        <f>'معدل 2010'!I63</f>
        <v>114.779</v>
      </c>
      <c r="E13" s="322"/>
      <c r="F13" s="321">
        <f>'نفقات فعلية 2010'!I63</f>
        <v>103.145</v>
      </c>
      <c r="G13" s="322"/>
      <c r="H13" s="319">
        <f>'مصدق 2011'!I63</f>
        <v>640.75</v>
      </c>
      <c r="I13" s="320"/>
      <c r="J13" s="319">
        <f>'منقح 2011'!I63</f>
        <v>590.75</v>
      </c>
      <c r="K13" s="320"/>
      <c r="L13" s="309">
        <f>'مقترح 2012'!I63</f>
        <v>840.5</v>
      </c>
      <c r="M13" s="310"/>
      <c r="N13" s="309">
        <f>متفق2012!I63</f>
        <v>840.5</v>
      </c>
      <c r="O13" s="310"/>
      <c r="P13" s="36">
        <f t="shared" si="5"/>
        <v>31.174404994147476</v>
      </c>
      <c r="Q13" s="36">
        <f t="shared" si="6"/>
        <v>42.276766821836652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2009'!J63</f>
        <v>1763.2650000000001</v>
      </c>
      <c r="D14" s="321">
        <f>'معدل 2010'!J63</f>
        <v>3676.9369999999999</v>
      </c>
      <c r="E14" s="322"/>
      <c r="F14" s="321">
        <f>'نفقات فعلية 2010'!J63</f>
        <v>2200.0239999999999</v>
      </c>
      <c r="G14" s="322"/>
      <c r="H14" s="319">
        <f>'مصدق 2011'!J63</f>
        <v>3143</v>
      </c>
      <c r="I14" s="320"/>
      <c r="J14" s="319">
        <f>'منقح 2011'!J63</f>
        <v>10117</v>
      </c>
      <c r="K14" s="320"/>
      <c r="L14" s="309">
        <f>'مقترح 2012'!J63</f>
        <v>18462</v>
      </c>
      <c r="M14" s="310"/>
      <c r="N14" s="309">
        <f>متفق2012!J63</f>
        <v>18462</v>
      </c>
      <c r="O14" s="310"/>
      <c r="P14" s="36">
        <f t="shared" si="5"/>
        <v>487.40057270124089</v>
      </c>
      <c r="Q14" s="36">
        <f t="shared" si="6"/>
        <v>82.484926361569634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2009'!N63</f>
        <v>13234.041999999999</v>
      </c>
      <c r="D15" s="323">
        <f>'معدل 2010'!N63</f>
        <v>37039.544000000002</v>
      </c>
      <c r="E15" s="324"/>
      <c r="F15" s="323">
        <f>'نفقات فعلية 2010'!N63</f>
        <v>15989.380999999999</v>
      </c>
      <c r="G15" s="324"/>
      <c r="H15" s="333">
        <f>'مصدق 2011'!N63</f>
        <v>26226</v>
      </c>
      <c r="I15" s="334"/>
      <c r="J15" s="333">
        <f>'منقح 2011'!N63</f>
        <v>26226</v>
      </c>
      <c r="K15" s="334"/>
      <c r="L15" s="325">
        <f>'مقترح 2012'!N63</f>
        <v>26000</v>
      </c>
      <c r="M15" s="326"/>
      <c r="N15" s="325">
        <f>متفق2012!N63</f>
        <v>18200</v>
      </c>
      <c r="O15" s="326"/>
      <c r="P15" s="36">
        <f t="shared" si="5"/>
        <v>-30.603218180431636</v>
      </c>
      <c r="Q15" s="36">
        <f t="shared" si="6"/>
        <v>-30.603218180431636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113158.28099999999</v>
      </c>
      <c r="D16" s="416">
        <f>D6+D15</f>
        <v>149296.74100000001</v>
      </c>
      <c r="E16" s="417"/>
      <c r="F16" s="416">
        <f t="shared" ref="F16" si="7">F6+F15</f>
        <v>108700.06</v>
      </c>
      <c r="G16" s="417"/>
      <c r="H16" s="416">
        <f t="shared" ref="H16" si="8">H6+H15</f>
        <v>143693.57400000002</v>
      </c>
      <c r="I16" s="417"/>
      <c r="J16" s="416">
        <f t="shared" ref="J16" si="9">J6+J15</f>
        <v>158502.79</v>
      </c>
      <c r="K16" s="417"/>
      <c r="L16" s="418">
        <f t="shared" ref="L16" si="10">L6+L15</f>
        <v>198078.891</v>
      </c>
      <c r="M16" s="419"/>
      <c r="N16" s="418">
        <f t="shared" ref="N16" si="11">N6+N15</f>
        <v>183961.785</v>
      </c>
      <c r="O16" s="419"/>
      <c r="P16" s="36">
        <f t="shared" si="5"/>
        <v>28.023668615828278</v>
      </c>
      <c r="Q16" s="36">
        <f t="shared" si="6"/>
        <v>16.062174678439401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2009'!C63</f>
        <v>127.23099999999999</v>
      </c>
      <c r="E21" s="318"/>
      <c r="F21" s="309">
        <f>ايرادفعلي2010!C63</f>
        <v>146.00899999999999</v>
      </c>
      <c r="G21" s="310"/>
      <c r="H21" s="309">
        <f>مخطط2011!C63</f>
        <v>255</v>
      </c>
      <c r="I21" s="310"/>
      <c r="J21" s="315">
        <f>مخطط2012!C63</f>
        <v>184.2</v>
      </c>
      <c r="K21" s="316"/>
      <c r="L21" s="37">
        <f>(J21/H21-1)*100</f>
        <v>-27.764705882352946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2009'!D63</f>
        <v>0</v>
      </c>
      <c r="E22" s="318"/>
      <c r="F22" s="309">
        <f>ايرادفعلي2010!D63</f>
        <v>0</v>
      </c>
      <c r="G22" s="310"/>
      <c r="H22" s="309">
        <f>مخطط2011!D63</f>
        <v>0</v>
      </c>
      <c r="I22" s="310"/>
      <c r="J22" s="315">
        <f>مخطط2012!D63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2009'!E63</f>
        <v>0</v>
      </c>
      <c r="E23" s="318"/>
      <c r="F23" s="309">
        <f>ايرادفعلي2010!E63</f>
        <v>0</v>
      </c>
      <c r="G23" s="310"/>
      <c r="H23" s="309">
        <f>مخطط2011!E63</f>
        <v>0</v>
      </c>
      <c r="I23" s="310"/>
      <c r="J23" s="315">
        <f>مخطط2012!E63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2009'!F63</f>
        <v>485.87799999999999</v>
      </c>
      <c r="E24" s="318"/>
      <c r="F24" s="309">
        <f>ايرادفعلي2010!F63</f>
        <v>543.49599999999998</v>
      </c>
      <c r="G24" s="310"/>
      <c r="H24" s="309">
        <f>مخطط2011!F63</f>
        <v>287</v>
      </c>
      <c r="I24" s="310"/>
      <c r="J24" s="315">
        <f>مخطط2012!F63</f>
        <v>828.5</v>
      </c>
      <c r="K24" s="316"/>
      <c r="L24" s="37">
        <f t="shared" si="12"/>
        <v>188.67595818815332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2009'!G63</f>
        <v>23</v>
      </c>
      <c r="E25" s="318"/>
      <c r="F25" s="309">
        <f>ايرادفعلي2010!G63</f>
        <v>0</v>
      </c>
      <c r="G25" s="310"/>
      <c r="H25" s="309">
        <f>مخطط2011!G63</f>
        <v>0</v>
      </c>
      <c r="I25" s="310"/>
      <c r="J25" s="315">
        <f>مخطط2012!G63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636.10899999999992</v>
      </c>
      <c r="E26" s="393"/>
      <c r="F26" s="392">
        <f>SUM(F21:G25)</f>
        <v>689.505</v>
      </c>
      <c r="G26" s="393"/>
      <c r="H26" s="392">
        <f>SUM(H21:I25)</f>
        <v>542</v>
      </c>
      <c r="I26" s="393"/>
      <c r="J26" s="392">
        <f>SUM(J21:K25)</f>
        <v>1012.7</v>
      </c>
      <c r="K26" s="393"/>
      <c r="L26" s="37">
        <f t="shared" si="12"/>
        <v>86.845018450184511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3</v>
      </c>
      <c r="E29" s="182">
        <v>19</v>
      </c>
      <c r="F29" s="182">
        <v>102</v>
      </c>
      <c r="G29" s="182">
        <v>316</v>
      </c>
      <c r="H29" s="182">
        <v>633</v>
      </c>
      <c r="I29" s="182">
        <v>1135</v>
      </c>
      <c r="J29" s="182">
        <v>1758</v>
      </c>
      <c r="K29" s="182">
        <v>1781</v>
      </c>
      <c r="L29" s="182">
        <v>1683</v>
      </c>
      <c r="M29" s="182">
        <v>1044</v>
      </c>
      <c r="N29" s="182">
        <v>1028</v>
      </c>
      <c r="O29" s="182">
        <v>1506</v>
      </c>
      <c r="P29" s="172">
        <f>SUM(D29:O29)</f>
        <v>11008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" x14ac:dyDescent="0.25">
      <c r="A32" s="386"/>
      <c r="B32" s="387"/>
      <c r="C32" s="388"/>
      <c r="D32" s="185">
        <v>5</v>
      </c>
      <c r="E32" s="185">
        <v>19</v>
      </c>
      <c r="F32" s="185">
        <v>107</v>
      </c>
      <c r="G32" s="185">
        <v>353</v>
      </c>
      <c r="H32" s="185">
        <v>651</v>
      </c>
      <c r="I32" s="185">
        <v>1100</v>
      </c>
      <c r="J32" s="185">
        <v>1769</v>
      </c>
      <c r="K32" s="185">
        <v>1782</v>
      </c>
      <c r="L32" s="185">
        <v>1686</v>
      </c>
      <c r="M32" s="186">
        <v>1042</v>
      </c>
      <c r="N32" s="186">
        <v>1028</v>
      </c>
      <c r="O32" s="185">
        <v>1505</v>
      </c>
      <c r="P32" s="172">
        <f>SUM(D32:O32)</f>
        <v>11047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رقم(1)2012'!C59</f>
        <v>5</v>
      </c>
      <c r="E35" s="192">
        <f>'جدول رقم(1)2012'!D59</f>
        <v>19</v>
      </c>
      <c r="F35" s="192">
        <f>'جدول رقم(1)2012'!E59</f>
        <v>106</v>
      </c>
      <c r="G35" s="192">
        <f>'جدول رقم(1)2012'!F59</f>
        <v>705</v>
      </c>
      <c r="H35" s="192">
        <f>'جدول رقم(1)2012'!G59</f>
        <v>999</v>
      </c>
      <c r="I35" s="192">
        <f>'جدول رقم(1)2012'!H59</f>
        <v>1740</v>
      </c>
      <c r="J35" s="192">
        <f>'جدول رقم(1)2012'!I59</f>
        <v>2316</v>
      </c>
      <c r="K35" s="192">
        <f>'جدول رقم(1)2012'!J59</f>
        <v>1250</v>
      </c>
      <c r="L35" s="192">
        <f>'جدول رقم(1)2012'!K59</f>
        <v>2074</v>
      </c>
      <c r="M35" s="192">
        <f>'جدول رقم(1)2012'!L59</f>
        <v>1015</v>
      </c>
      <c r="N35" s="192">
        <f>'جدول رقم(1)2012'!M59</f>
        <v>445</v>
      </c>
      <c r="O35" s="192">
        <f>'جدول رقم(1)2012'!N59</f>
        <v>413</v>
      </c>
      <c r="P35" s="193">
        <f>SUM(D35:O35)</f>
        <v>11087</v>
      </c>
      <c r="Q35" s="32">
        <v>72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2.375" customWidth="1"/>
    <col min="3" max="3" width="12.125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625" customWidth="1"/>
    <col min="14" max="14" width="7.375" customWidth="1"/>
    <col min="15" max="15" width="4.875" customWidth="1"/>
    <col min="16" max="16" width="7.625" customWidth="1"/>
    <col min="17" max="17" width="6.75" customWidth="1"/>
  </cols>
  <sheetData>
    <row r="1" spans="1:19" ht="20.25" x14ac:dyDescent="0.3">
      <c r="A1" s="348" t="s">
        <v>247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170836.03899999999</v>
      </c>
      <c r="D6" s="416">
        <f>SUM(D7:E14)</f>
        <v>80555.366999999998</v>
      </c>
      <c r="E6" s="417"/>
      <c r="F6" s="416">
        <f t="shared" ref="F6" si="0">SUM(F7:G14)</f>
        <v>78701.342999999993</v>
      </c>
      <c r="G6" s="417"/>
      <c r="H6" s="416">
        <f t="shared" ref="H6" si="1">SUM(H7:I14)</f>
        <v>12923.961000000001</v>
      </c>
      <c r="I6" s="417"/>
      <c r="J6" s="416">
        <f t="shared" ref="J6" si="2">SUM(J7:K14)</f>
        <v>13518.567000000001</v>
      </c>
      <c r="K6" s="417"/>
      <c r="L6" s="418">
        <f t="shared" ref="L6" si="3">SUM(L7:M14)</f>
        <v>170565.71999999997</v>
      </c>
      <c r="M6" s="419"/>
      <c r="N6" s="418">
        <f t="shared" ref="N6" si="4">SUM(N7:O14)</f>
        <v>14053.817000000001</v>
      </c>
      <c r="O6" s="419"/>
      <c r="P6" s="36">
        <f>(N6/H6-1)*100</f>
        <v>8.7423352639333984</v>
      </c>
      <c r="Q6" s="36">
        <f>(N6/J6-1)*100</f>
        <v>3.9593693621520654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2009'!C64</f>
        <v>4957.482</v>
      </c>
      <c r="D7" s="321">
        <f>'معدل 2010'!C64</f>
        <v>8400.1479999999992</v>
      </c>
      <c r="E7" s="322"/>
      <c r="F7" s="321">
        <f>'نفقات فعلية 2010'!C64</f>
        <v>7192.4979999999996</v>
      </c>
      <c r="G7" s="322"/>
      <c r="H7" s="319">
        <f>'مصدق 2011'!C64</f>
        <v>10087.066000000001</v>
      </c>
      <c r="I7" s="320"/>
      <c r="J7" s="319">
        <f>'منقح 2011'!C64</f>
        <v>10095.5</v>
      </c>
      <c r="K7" s="320"/>
      <c r="L7" s="309">
        <f>'مقترح 2012'!C64</f>
        <v>12289.784</v>
      </c>
      <c r="M7" s="310"/>
      <c r="N7" s="309">
        <f>متفق2012!C64</f>
        <v>10037.895</v>
      </c>
      <c r="O7" s="310"/>
      <c r="P7" s="36">
        <f t="shared" ref="P7:P16" si="5">(N7/H7-1)*100</f>
        <v>-0.4874658300044854</v>
      </c>
      <c r="Q7" s="36">
        <f t="shared" ref="Q7:Q16" si="6">(N7/J7-1)*100</f>
        <v>-0.57060076271605586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2009'!D64</f>
        <v>2661.0839999999998</v>
      </c>
      <c r="D8" s="321">
        <f>'معدل 2010'!D64</f>
        <v>2808.3710000000001</v>
      </c>
      <c r="E8" s="322"/>
      <c r="F8" s="321">
        <f>'نفقات فعلية 2010'!D64</f>
        <v>2698.3679999999999</v>
      </c>
      <c r="G8" s="322"/>
      <c r="H8" s="319">
        <f>'مصدق 2011'!D64</f>
        <v>2247.395</v>
      </c>
      <c r="I8" s="320"/>
      <c r="J8" s="319">
        <f>'منقح 2011'!D64</f>
        <v>2276.6999999999998</v>
      </c>
      <c r="K8" s="320"/>
      <c r="L8" s="309">
        <f>'مقترح 2012'!D64</f>
        <v>3315.5949999999998</v>
      </c>
      <c r="M8" s="310"/>
      <c r="N8" s="309">
        <f>متفق2012!D64</f>
        <v>3162.288</v>
      </c>
      <c r="O8" s="310"/>
      <c r="P8" s="36">
        <f t="shared" si="5"/>
        <v>40.709043136609282</v>
      </c>
      <c r="Q8" s="36">
        <f t="shared" si="6"/>
        <v>38.897878508367391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2009'!E64</f>
        <v>0</v>
      </c>
      <c r="D9" s="321">
        <f>'معدل 2010'!E64</f>
        <v>0</v>
      </c>
      <c r="E9" s="322"/>
      <c r="F9" s="321">
        <f>'نفقات فعلية 2010'!E64</f>
        <v>0</v>
      </c>
      <c r="G9" s="322"/>
      <c r="H9" s="319">
        <f>'مصدق 2011'!E64</f>
        <v>0</v>
      </c>
      <c r="I9" s="320"/>
      <c r="J9" s="319">
        <f>'منقح 2011'!E64</f>
        <v>0</v>
      </c>
      <c r="K9" s="320"/>
      <c r="L9" s="309">
        <f>'مقترح 2012'!E64</f>
        <v>0</v>
      </c>
      <c r="M9" s="310"/>
      <c r="N9" s="309">
        <f>متفق2012!E64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2009'!F64</f>
        <v>162977.68900000001</v>
      </c>
      <c r="D10" s="321">
        <f>'معدل 2010'!F64</f>
        <v>68538.039999999994</v>
      </c>
      <c r="E10" s="322"/>
      <c r="F10" s="321">
        <f>'نفقات فعلية 2010'!F64</f>
        <v>68538.039999999994</v>
      </c>
      <c r="G10" s="322"/>
      <c r="H10" s="319">
        <f>'مصدق 2011'!F64</f>
        <v>0</v>
      </c>
      <c r="I10" s="320"/>
      <c r="J10" s="319">
        <f>'منقح 2011'!F64</f>
        <v>0</v>
      </c>
      <c r="K10" s="320"/>
      <c r="L10" s="309">
        <f>'مقترح 2012'!F64</f>
        <v>153036</v>
      </c>
      <c r="M10" s="310"/>
      <c r="N10" s="309">
        <f>متفق2012!F64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2009'!G64</f>
        <v>0</v>
      </c>
      <c r="D11" s="321">
        <f>'معدل 2010'!G64</f>
        <v>0</v>
      </c>
      <c r="E11" s="322"/>
      <c r="F11" s="321">
        <f>'نفقات فعلية 2010'!G64</f>
        <v>0</v>
      </c>
      <c r="G11" s="322"/>
      <c r="H11" s="319">
        <f>'مصدق 2011'!G64</f>
        <v>0</v>
      </c>
      <c r="I11" s="320"/>
      <c r="J11" s="319">
        <f>'منقح 2011'!G64</f>
        <v>556.86699999999996</v>
      </c>
      <c r="K11" s="320"/>
      <c r="L11" s="309">
        <f>'مقترح 2012'!G64</f>
        <v>559.13400000000001</v>
      </c>
      <c r="M11" s="310"/>
      <c r="N11" s="309">
        <f>متفق2012!G64</f>
        <v>559.13400000000001</v>
      </c>
      <c r="O11" s="310"/>
      <c r="P11" s="36" t="e">
        <f t="shared" si="5"/>
        <v>#DIV/0!</v>
      </c>
      <c r="Q11" s="36">
        <f t="shared" si="6"/>
        <v>0.40709900209565664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2009'!H64</f>
        <v>0</v>
      </c>
      <c r="D12" s="321">
        <f>'معدل 2010'!H64</f>
        <v>0</v>
      </c>
      <c r="E12" s="322"/>
      <c r="F12" s="321">
        <f>'نفقات فعلية 2010'!H64</f>
        <v>0</v>
      </c>
      <c r="G12" s="322"/>
      <c r="H12" s="319">
        <f>'مصدق 2011'!H64</f>
        <v>0</v>
      </c>
      <c r="I12" s="320"/>
      <c r="J12" s="319">
        <f>'منقح 2011'!H64</f>
        <v>0</v>
      </c>
      <c r="K12" s="320"/>
      <c r="L12" s="309">
        <f>'مقترح 2012'!H64</f>
        <v>0</v>
      </c>
      <c r="M12" s="310"/>
      <c r="N12" s="309">
        <f>متفق2012!H64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2009'!I64</f>
        <v>22.376000000000001</v>
      </c>
      <c r="D13" s="321">
        <f>'معدل 2010'!I64</f>
        <v>516.15899999999999</v>
      </c>
      <c r="E13" s="322"/>
      <c r="F13" s="321">
        <f>'نفقات فعلية 2010'!I64</f>
        <v>15.284000000000001</v>
      </c>
      <c r="G13" s="322"/>
      <c r="H13" s="319">
        <f>'مصدق 2011'!I64</f>
        <v>567</v>
      </c>
      <c r="I13" s="320"/>
      <c r="J13" s="319">
        <f>'منقح 2011'!I64</f>
        <v>567</v>
      </c>
      <c r="K13" s="320"/>
      <c r="L13" s="309">
        <f>'مقترح 2012'!I64</f>
        <v>1073.191</v>
      </c>
      <c r="M13" s="310"/>
      <c r="N13" s="309">
        <f>متفق2012!I64</f>
        <v>72</v>
      </c>
      <c r="O13" s="310"/>
      <c r="P13" s="36">
        <f t="shared" si="5"/>
        <v>-87.301587301587304</v>
      </c>
      <c r="Q13" s="36">
        <f t="shared" si="6"/>
        <v>-87.301587301587304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2009'!J64</f>
        <v>217.40799999999999</v>
      </c>
      <c r="D14" s="321">
        <f>'معدل 2010'!J64</f>
        <v>292.649</v>
      </c>
      <c r="E14" s="322"/>
      <c r="F14" s="321">
        <f>'نفقات فعلية 2010'!J64</f>
        <v>257.15300000000002</v>
      </c>
      <c r="G14" s="322"/>
      <c r="H14" s="319">
        <f>'مصدق 2011'!J64</f>
        <v>22.5</v>
      </c>
      <c r="I14" s="320"/>
      <c r="J14" s="319">
        <f>'منقح 2011'!J64</f>
        <v>22.5</v>
      </c>
      <c r="K14" s="320"/>
      <c r="L14" s="309">
        <f>'مقترح 2012'!J64</f>
        <v>292.01600000000002</v>
      </c>
      <c r="M14" s="310"/>
      <c r="N14" s="309">
        <f>متفق2012!J64</f>
        <v>222.5</v>
      </c>
      <c r="O14" s="310"/>
      <c r="P14" s="36">
        <f t="shared" si="5"/>
        <v>888.88888888888891</v>
      </c>
      <c r="Q14" s="36">
        <f t="shared" si="6"/>
        <v>888.88888888888891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2009'!N64</f>
        <v>117276.63400000001</v>
      </c>
      <c r="D15" s="323">
        <f>'معدل 2010'!N64</f>
        <v>393151.65</v>
      </c>
      <c r="E15" s="324"/>
      <c r="F15" s="323">
        <f>'نفقات فعلية 2010'!N64</f>
        <v>116829.83199999999</v>
      </c>
      <c r="G15" s="324"/>
      <c r="H15" s="333">
        <f>'مصدق 2011'!N64</f>
        <v>250000</v>
      </c>
      <c r="I15" s="334"/>
      <c r="J15" s="333">
        <f>'منقح 2011'!N64</f>
        <v>470090</v>
      </c>
      <c r="K15" s="334"/>
      <c r="L15" s="325">
        <f>'مقترح 2012'!N64</f>
        <v>200000</v>
      </c>
      <c r="M15" s="326"/>
      <c r="N15" s="325">
        <f>متفق2012!N64</f>
        <v>140000</v>
      </c>
      <c r="O15" s="326"/>
      <c r="P15" s="36">
        <f t="shared" si="5"/>
        <v>-43.999999999999993</v>
      </c>
      <c r="Q15" s="36">
        <f t="shared" si="6"/>
        <v>-70.218468803846079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288112.67300000001</v>
      </c>
      <c r="D16" s="416">
        <f>D6+D15</f>
        <v>473707.01699999999</v>
      </c>
      <c r="E16" s="417"/>
      <c r="F16" s="416">
        <f t="shared" ref="F16" si="7">F6+F15</f>
        <v>195531.17499999999</v>
      </c>
      <c r="G16" s="417"/>
      <c r="H16" s="416">
        <f t="shared" ref="H16" si="8">H6+H15</f>
        <v>262923.96100000001</v>
      </c>
      <c r="I16" s="417"/>
      <c r="J16" s="416">
        <f t="shared" ref="J16" si="9">J6+J15</f>
        <v>483608.56699999998</v>
      </c>
      <c r="K16" s="417"/>
      <c r="L16" s="418">
        <f t="shared" ref="L16" si="10">L6+L15</f>
        <v>370565.72</v>
      </c>
      <c r="M16" s="419"/>
      <c r="N16" s="418">
        <f t="shared" ref="N16" si="11">N6+N15</f>
        <v>154053.81700000001</v>
      </c>
      <c r="O16" s="419"/>
      <c r="P16" s="36">
        <f t="shared" si="5"/>
        <v>-41.407463810420843</v>
      </c>
      <c r="Q16" s="36">
        <f t="shared" si="6"/>
        <v>-68.144936315820061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2009'!C64</f>
        <v>20.379000000000001</v>
      </c>
      <c r="E21" s="318"/>
      <c r="F21" s="309">
        <f>ايرادفعلي2010!C64</f>
        <v>32.380000000000003</v>
      </c>
      <c r="G21" s="310"/>
      <c r="H21" s="309">
        <f>مخطط2011!C64</f>
        <v>44</v>
      </c>
      <c r="I21" s="310"/>
      <c r="J21" s="315">
        <f>مخطط2012!C64</f>
        <v>41</v>
      </c>
      <c r="K21" s="316"/>
      <c r="L21" s="37">
        <f>(J21/H21-1)*100</f>
        <v>-6.8181818181818237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2009'!D64</f>
        <v>0</v>
      </c>
      <c r="E22" s="318"/>
      <c r="F22" s="309">
        <f>ايرادفعلي2010!D64</f>
        <v>0</v>
      </c>
      <c r="G22" s="310"/>
      <c r="H22" s="309">
        <f>مخطط2011!D64</f>
        <v>0</v>
      </c>
      <c r="I22" s="310"/>
      <c r="J22" s="315">
        <f>مخطط2012!D64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2009'!E64</f>
        <v>0</v>
      </c>
      <c r="E23" s="318"/>
      <c r="F23" s="309">
        <f>ايرادفعلي2010!E64</f>
        <v>0</v>
      </c>
      <c r="G23" s="310"/>
      <c r="H23" s="309">
        <f>مخطط2011!E64</f>
        <v>0</v>
      </c>
      <c r="I23" s="310"/>
      <c r="J23" s="315">
        <f>مخطط2012!E64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2009'!F64</f>
        <v>12.401</v>
      </c>
      <c r="E24" s="318"/>
      <c r="F24" s="309">
        <f>ايرادفعلي2010!F64</f>
        <v>49.207000000000001</v>
      </c>
      <c r="G24" s="310"/>
      <c r="H24" s="309">
        <f>مخطط2011!F64</f>
        <v>15</v>
      </c>
      <c r="I24" s="310"/>
      <c r="J24" s="315">
        <f>مخطط2012!F64</f>
        <v>148</v>
      </c>
      <c r="K24" s="316"/>
      <c r="L24" s="37">
        <f t="shared" si="12"/>
        <v>886.66666666666674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2009'!G64</f>
        <v>0</v>
      </c>
      <c r="E25" s="318"/>
      <c r="F25" s="309">
        <f>ايرادفعلي2010!G64</f>
        <v>0</v>
      </c>
      <c r="G25" s="310"/>
      <c r="H25" s="309">
        <f>مخطط2011!G64</f>
        <v>0</v>
      </c>
      <c r="I25" s="310"/>
      <c r="J25" s="315">
        <f>مخطط2012!G64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32.78</v>
      </c>
      <c r="E26" s="393"/>
      <c r="F26" s="392">
        <f>SUM(F21:G25)</f>
        <v>81.587000000000003</v>
      </c>
      <c r="G26" s="393"/>
      <c r="H26" s="392">
        <f>SUM(H21:I25)</f>
        <v>59</v>
      </c>
      <c r="I26" s="393"/>
      <c r="J26" s="392">
        <f>SUM(J21:K25)</f>
        <v>189</v>
      </c>
      <c r="K26" s="393"/>
      <c r="L26" s="37">
        <f t="shared" si="12"/>
        <v>220.33898305084745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5</v>
      </c>
      <c r="E29" s="182">
        <v>5</v>
      </c>
      <c r="F29" s="182">
        <v>5</v>
      </c>
      <c r="G29" s="182">
        <v>11</v>
      </c>
      <c r="H29" s="182">
        <v>19</v>
      </c>
      <c r="I29" s="182">
        <v>22</v>
      </c>
      <c r="J29" s="182">
        <v>34</v>
      </c>
      <c r="K29" s="182">
        <v>55</v>
      </c>
      <c r="L29" s="182">
        <v>107</v>
      </c>
      <c r="M29" s="182">
        <v>33</v>
      </c>
      <c r="N29" s="182">
        <v>18</v>
      </c>
      <c r="O29" s="182">
        <v>0</v>
      </c>
      <c r="P29" s="172">
        <f>SUM(D29:O29)</f>
        <v>314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6</v>
      </c>
      <c r="E32" s="187">
        <v>4</v>
      </c>
      <c r="F32" s="187">
        <v>7</v>
      </c>
      <c r="G32" s="187">
        <v>21</v>
      </c>
      <c r="H32" s="187">
        <v>21</v>
      </c>
      <c r="I32" s="187">
        <v>28</v>
      </c>
      <c r="J32" s="187">
        <v>53</v>
      </c>
      <c r="K32" s="187">
        <v>68</v>
      </c>
      <c r="L32" s="187">
        <v>111</v>
      </c>
      <c r="M32" s="188">
        <v>36</v>
      </c>
      <c r="N32" s="188">
        <v>18</v>
      </c>
      <c r="O32" s="187">
        <v>2</v>
      </c>
      <c r="P32" s="172">
        <f>SUM(D32:O32)</f>
        <v>375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رقم(1)2012'!C60</f>
        <v>6</v>
      </c>
      <c r="E35" s="192">
        <f>'جدول رقم(1)2012'!D60</f>
        <v>4</v>
      </c>
      <c r="F35" s="192">
        <f>'جدول رقم(1)2012'!E60</f>
        <v>7</v>
      </c>
      <c r="G35" s="192">
        <f>'جدول رقم(1)2012'!F60</f>
        <v>19</v>
      </c>
      <c r="H35" s="192">
        <f>'جدول رقم(1)2012'!G60</f>
        <v>22</v>
      </c>
      <c r="I35" s="192">
        <f>'جدول رقم(1)2012'!H60</f>
        <v>32</v>
      </c>
      <c r="J35" s="192">
        <f>'جدول رقم(1)2012'!I60</f>
        <v>53</v>
      </c>
      <c r="K35" s="192">
        <f>'جدول رقم(1)2012'!J60</f>
        <v>82</v>
      </c>
      <c r="L35" s="192">
        <f>'جدول رقم(1)2012'!K60</f>
        <v>149</v>
      </c>
      <c r="M35" s="192">
        <f>'جدول رقم(1)2012'!L60</f>
        <v>36</v>
      </c>
      <c r="N35" s="192">
        <f>'جدول رقم(1)2012'!M60</f>
        <v>17</v>
      </c>
      <c r="O35" s="192">
        <f>'جدول رقم(1)2012'!N60</f>
        <v>2</v>
      </c>
      <c r="P35" s="193">
        <f>SUM(D35:O35)</f>
        <v>429</v>
      </c>
      <c r="Q35" s="32">
        <v>73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248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23690.65</v>
      </c>
      <c r="D6" s="416">
        <f>SUM(D7:E14)</f>
        <v>69038.985000000001</v>
      </c>
      <c r="E6" s="417"/>
      <c r="F6" s="416">
        <f t="shared" ref="F6" si="0">SUM(F7:G14)</f>
        <v>34844.781000000003</v>
      </c>
      <c r="G6" s="417"/>
      <c r="H6" s="416">
        <f t="shared" ref="H6" si="1">SUM(H7:I14)</f>
        <v>59191.870999999999</v>
      </c>
      <c r="I6" s="417"/>
      <c r="J6" s="416">
        <f t="shared" ref="J6" si="2">SUM(J7:K14)</f>
        <v>60364.84</v>
      </c>
      <c r="K6" s="417"/>
      <c r="L6" s="418">
        <f t="shared" ref="L6" si="3">SUM(L7:M14)</f>
        <v>63860.689000000006</v>
      </c>
      <c r="M6" s="419"/>
      <c r="N6" s="418">
        <f t="shared" ref="N6" si="4">SUM(N7:O14)</f>
        <v>56303.756000000001</v>
      </c>
      <c r="O6" s="419"/>
      <c r="P6" s="36">
        <f>(N6/H6-1)*100</f>
        <v>-4.8792426243799536</v>
      </c>
      <c r="Q6" s="36">
        <f>(N6/J6-1)*100</f>
        <v>-6.7275652515603408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2009'!C65</f>
        <v>16021.107</v>
      </c>
      <c r="D7" s="321">
        <f>'معدل 2010'!C65</f>
        <v>27460.016</v>
      </c>
      <c r="E7" s="322"/>
      <c r="F7" s="321">
        <f>'نفقات فعلية 2010'!C65</f>
        <v>17687.564999999999</v>
      </c>
      <c r="G7" s="322"/>
      <c r="H7" s="319">
        <f>'مصدق 2011'!C65</f>
        <v>26333.594000000001</v>
      </c>
      <c r="I7" s="320"/>
      <c r="J7" s="319">
        <f>'منقح 2011'!C65</f>
        <v>27053.793000000001</v>
      </c>
      <c r="K7" s="320"/>
      <c r="L7" s="309">
        <f>'مقترح 2012'!C65</f>
        <v>28972.025000000001</v>
      </c>
      <c r="M7" s="310"/>
      <c r="N7" s="309">
        <f>متفق2012!C65</f>
        <v>27104.237000000001</v>
      </c>
      <c r="O7" s="310"/>
      <c r="P7" s="36">
        <f t="shared" ref="P7:P16" si="5">(N7/H7-1)*100</f>
        <v>2.9264634367796472</v>
      </c>
      <c r="Q7" s="36">
        <f t="shared" ref="Q7:Q16" si="6">(N7/J7-1)*100</f>
        <v>0.18645814285633833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2009'!D65</f>
        <v>6981.5659999999998</v>
      </c>
      <c r="D8" s="321">
        <f>'معدل 2010'!D65</f>
        <v>33771.909</v>
      </c>
      <c r="E8" s="322"/>
      <c r="F8" s="321">
        <f>'نفقات فعلية 2010'!D65</f>
        <v>11135.859</v>
      </c>
      <c r="G8" s="322"/>
      <c r="H8" s="319">
        <f>'مصدق 2011'!D65</f>
        <v>32246.746999999999</v>
      </c>
      <c r="I8" s="320"/>
      <c r="J8" s="319">
        <f>'منقح 2011'!D65</f>
        <v>30265.923999999999</v>
      </c>
      <c r="K8" s="320"/>
      <c r="L8" s="309">
        <f>'مقترح 2012'!D65</f>
        <v>32873.894</v>
      </c>
      <c r="M8" s="310"/>
      <c r="N8" s="309">
        <f>متفق2012!D65</f>
        <v>27189</v>
      </c>
      <c r="O8" s="310"/>
      <c r="P8" s="36">
        <f t="shared" si="5"/>
        <v>-15.684518503525336</v>
      </c>
      <c r="Q8" s="36">
        <f t="shared" si="6"/>
        <v>-10.166297913125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2009'!E65</f>
        <v>0</v>
      </c>
      <c r="D9" s="321">
        <f>'معدل 2010'!E65</f>
        <v>0</v>
      </c>
      <c r="E9" s="322"/>
      <c r="F9" s="321">
        <f>'نفقات فعلية 2010'!E65</f>
        <v>0</v>
      </c>
      <c r="G9" s="322"/>
      <c r="H9" s="319">
        <f>'مصدق 2011'!E65</f>
        <v>0</v>
      </c>
      <c r="I9" s="320"/>
      <c r="J9" s="319">
        <f>'منقح 2011'!E65</f>
        <v>0</v>
      </c>
      <c r="K9" s="320"/>
      <c r="L9" s="309">
        <f>'مقترح 2012'!E65</f>
        <v>0</v>
      </c>
      <c r="M9" s="310"/>
      <c r="N9" s="309">
        <f>متفق2012!E65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2009'!F65</f>
        <v>0</v>
      </c>
      <c r="D10" s="321">
        <f>'معدل 2010'!F65</f>
        <v>0</v>
      </c>
      <c r="E10" s="322"/>
      <c r="F10" s="321">
        <f>'نفقات فعلية 2010'!F65</f>
        <v>0</v>
      </c>
      <c r="G10" s="322"/>
      <c r="H10" s="319">
        <f>'مصدق 2011'!F65</f>
        <v>0</v>
      </c>
      <c r="I10" s="320"/>
      <c r="J10" s="319">
        <f>'منقح 2011'!F65</f>
        <v>0</v>
      </c>
      <c r="K10" s="320"/>
      <c r="L10" s="309">
        <f>'مقترح 2012'!F65</f>
        <v>0</v>
      </c>
      <c r="M10" s="310"/>
      <c r="N10" s="309">
        <f>متفق2012!F65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2009'!G65</f>
        <v>0</v>
      </c>
      <c r="D11" s="321">
        <f>'معدل 2010'!G65</f>
        <v>0</v>
      </c>
      <c r="E11" s="322"/>
      <c r="F11" s="321">
        <f>'نفقات فعلية 2010'!G65</f>
        <v>0</v>
      </c>
      <c r="G11" s="322"/>
      <c r="H11" s="319">
        <f>'مصدق 2011'!G65</f>
        <v>0</v>
      </c>
      <c r="I11" s="320"/>
      <c r="J11" s="319">
        <f>'منقح 2011'!G65</f>
        <v>997.77</v>
      </c>
      <c r="K11" s="320"/>
      <c r="L11" s="309">
        <f>'مقترح 2012'!G65</f>
        <v>1339.489</v>
      </c>
      <c r="M11" s="310"/>
      <c r="N11" s="309">
        <f>متفق2012!G65</f>
        <v>1339.489</v>
      </c>
      <c r="O11" s="310"/>
      <c r="P11" s="36" t="e">
        <f t="shared" si="5"/>
        <v>#DIV/0!</v>
      </c>
      <c r="Q11" s="36">
        <f t="shared" si="6"/>
        <v>34.248273650240037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2009'!H65</f>
        <v>0</v>
      </c>
      <c r="D12" s="321">
        <f>'معدل 2010'!H65</f>
        <v>0</v>
      </c>
      <c r="E12" s="322"/>
      <c r="F12" s="321">
        <f>'نفقات فعلية 2010'!H65</f>
        <v>0</v>
      </c>
      <c r="G12" s="322"/>
      <c r="H12" s="319">
        <f>'مصدق 2011'!H65</f>
        <v>0</v>
      </c>
      <c r="I12" s="320"/>
      <c r="J12" s="319">
        <f>'منقح 2011'!H65</f>
        <v>0</v>
      </c>
      <c r="K12" s="320"/>
      <c r="L12" s="309">
        <f>'مقترح 2012'!H65</f>
        <v>0</v>
      </c>
      <c r="M12" s="310"/>
      <c r="N12" s="309">
        <f>متفق2012!H65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2009'!I65</f>
        <v>78.165000000000006</v>
      </c>
      <c r="D13" s="321">
        <f>'معدل 2010'!I65</f>
        <v>87.06</v>
      </c>
      <c r="E13" s="322"/>
      <c r="F13" s="321">
        <f>'نفقات فعلية 2010'!I65</f>
        <v>82.68</v>
      </c>
      <c r="G13" s="322"/>
      <c r="H13" s="319">
        <f>'مصدق 2011'!I65</f>
        <v>16.03</v>
      </c>
      <c r="I13" s="320"/>
      <c r="J13" s="319">
        <f>'منقح 2011'!I65</f>
        <v>316.02999999999997</v>
      </c>
      <c r="K13" s="320"/>
      <c r="L13" s="309">
        <f>'مقترح 2012'!I65</f>
        <v>65.281000000000006</v>
      </c>
      <c r="M13" s="310"/>
      <c r="N13" s="309">
        <f>متفق2012!I65</f>
        <v>61.03</v>
      </c>
      <c r="O13" s="310"/>
      <c r="P13" s="36">
        <f t="shared" si="5"/>
        <v>280.72364316905799</v>
      </c>
      <c r="Q13" s="36">
        <f t="shared" si="6"/>
        <v>-80.688542227003765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2009'!J65</f>
        <v>609.81200000000001</v>
      </c>
      <c r="D14" s="321">
        <f>'معدل 2010'!J65</f>
        <v>7720</v>
      </c>
      <c r="E14" s="322"/>
      <c r="F14" s="321">
        <f>'نفقات فعلية 2010'!J65</f>
        <v>5938.6769999999997</v>
      </c>
      <c r="G14" s="322"/>
      <c r="H14" s="319">
        <f>'مصدق 2011'!J65</f>
        <v>595.5</v>
      </c>
      <c r="I14" s="320"/>
      <c r="J14" s="319">
        <f>'منقح 2011'!J65</f>
        <v>1731.3230000000001</v>
      </c>
      <c r="K14" s="320"/>
      <c r="L14" s="309">
        <f>'مقترح 2012'!J65</f>
        <v>610</v>
      </c>
      <c r="M14" s="310"/>
      <c r="N14" s="309">
        <f>متفق2012!J65</f>
        <v>610</v>
      </c>
      <c r="O14" s="310"/>
      <c r="P14" s="36">
        <f t="shared" si="5"/>
        <v>2.4349286314021779</v>
      </c>
      <c r="Q14" s="36">
        <f t="shared" si="6"/>
        <v>-64.766828604483393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2009'!N65</f>
        <v>4774.18</v>
      </c>
      <c r="D15" s="323">
        <f>'معدل 2010'!N65</f>
        <v>20740.739000000001</v>
      </c>
      <c r="E15" s="324"/>
      <c r="F15" s="323">
        <f>'نفقات فعلية 2010'!N65</f>
        <v>6465.9769999999999</v>
      </c>
      <c r="G15" s="324"/>
      <c r="H15" s="333">
        <f>'مصدق 2011'!N65</f>
        <v>9000</v>
      </c>
      <c r="I15" s="334"/>
      <c r="J15" s="333">
        <f>'منقح 2011'!N65</f>
        <v>9000</v>
      </c>
      <c r="K15" s="334"/>
      <c r="L15" s="325">
        <f>'مقترح 2012'!N65</f>
        <v>10000</v>
      </c>
      <c r="M15" s="326"/>
      <c r="N15" s="325">
        <f>متفق2012!N65</f>
        <v>7000</v>
      </c>
      <c r="O15" s="326"/>
      <c r="P15" s="36">
        <f t="shared" si="5"/>
        <v>-22.222222222222221</v>
      </c>
      <c r="Q15" s="36">
        <f t="shared" si="6"/>
        <v>-22.222222222222221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28464.83</v>
      </c>
      <c r="D16" s="416">
        <f>D6+D15</f>
        <v>89779.724000000002</v>
      </c>
      <c r="E16" s="417"/>
      <c r="F16" s="416">
        <f t="shared" ref="F16" si="7">F6+F15</f>
        <v>41310.758000000002</v>
      </c>
      <c r="G16" s="417"/>
      <c r="H16" s="416">
        <f t="shared" ref="H16" si="8">H6+H15</f>
        <v>68191.870999999999</v>
      </c>
      <c r="I16" s="417"/>
      <c r="J16" s="416">
        <f t="shared" ref="J16" si="9">J6+J15</f>
        <v>69364.84</v>
      </c>
      <c r="K16" s="417"/>
      <c r="L16" s="418">
        <f t="shared" ref="L16" si="10">L6+L15</f>
        <v>73860.689000000013</v>
      </c>
      <c r="M16" s="419"/>
      <c r="N16" s="418">
        <f t="shared" ref="N16" si="11">N6+N15</f>
        <v>63303.756000000001</v>
      </c>
      <c r="O16" s="419"/>
      <c r="P16" s="36">
        <f t="shared" si="5"/>
        <v>-7.168178447545448</v>
      </c>
      <c r="Q16" s="36">
        <f t="shared" si="6"/>
        <v>-8.7379773383748809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2009'!C65</f>
        <v>43.273000000000003</v>
      </c>
      <c r="E21" s="318"/>
      <c r="F21" s="309">
        <f>ايرادفعلي2010!C65</f>
        <v>44.204000000000001</v>
      </c>
      <c r="G21" s="310"/>
      <c r="H21" s="309">
        <f>مخطط2011!C65</f>
        <v>362</v>
      </c>
      <c r="I21" s="310"/>
      <c r="J21" s="315">
        <f>مخطط2012!C65</f>
        <v>62</v>
      </c>
      <c r="K21" s="316"/>
      <c r="L21" s="37">
        <f>(J21/H21-1)*100</f>
        <v>-82.872928176795583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2009'!D65</f>
        <v>0</v>
      </c>
      <c r="E22" s="318"/>
      <c r="F22" s="309">
        <f>ايرادفعلي2010!D65</f>
        <v>0</v>
      </c>
      <c r="G22" s="310"/>
      <c r="H22" s="309">
        <f>مخطط2011!D65</f>
        <v>0</v>
      </c>
      <c r="I22" s="310"/>
      <c r="J22" s="315">
        <f>مخطط2012!D65</f>
        <v>0</v>
      </c>
      <c r="K22" s="316"/>
      <c r="L22" s="37" t="e">
        <f t="shared" ref="L22:L26" si="12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2009'!E65</f>
        <v>0</v>
      </c>
      <c r="E23" s="318"/>
      <c r="F23" s="309">
        <f>ايرادفعلي2010!E65</f>
        <v>0</v>
      </c>
      <c r="G23" s="310"/>
      <c r="H23" s="309">
        <f>مخطط2011!E65</f>
        <v>0</v>
      </c>
      <c r="I23" s="310"/>
      <c r="J23" s="315">
        <f>مخطط2012!E65</f>
        <v>0</v>
      </c>
      <c r="K23" s="316"/>
      <c r="L23" s="37" t="e">
        <f t="shared" si="12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2009'!F65</f>
        <v>236.22399999999999</v>
      </c>
      <c r="E24" s="318"/>
      <c r="F24" s="309">
        <f>ايرادفعلي2010!F65</f>
        <v>124.199</v>
      </c>
      <c r="G24" s="310"/>
      <c r="H24" s="309">
        <f>مخطط2011!F65</f>
        <v>160</v>
      </c>
      <c r="I24" s="310"/>
      <c r="J24" s="315">
        <f>مخطط2012!F65</f>
        <v>396</v>
      </c>
      <c r="K24" s="316"/>
      <c r="L24" s="37">
        <f t="shared" si="12"/>
        <v>147.5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2009'!G65</f>
        <v>0</v>
      </c>
      <c r="E25" s="318"/>
      <c r="F25" s="309">
        <f>ايرادفعلي2010!G65</f>
        <v>0</v>
      </c>
      <c r="G25" s="310"/>
      <c r="H25" s="309">
        <f>مخطط2011!G65</f>
        <v>0</v>
      </c>
      <c r="I25" s="310"/>
      <c r="J25" s="315">
        <f>مخطط2012!G65</f>
        <v>0</v>
      </c>
      <c r="K25" s="316"/>
      <c r="L25" s="37" t="e">
        <f t="shared" si="12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279.49700000000001</v>
      </c>
      <c r="E26" s="393"/>
      <c r="F26" s="392">
        <f>SUM(F21:G25)</f>
        <v>168.40299999999999</v>
      </c>
      <c r="G26" s="393"/>
      <c r="H26" s="392">
        <f>SUM(H21:I25)</f>
        <v>522</v>
      </c>
      <c r="I26" s="393"/>
      <c r="J26" s="392">
        <f>SUM(J21:K25)</f>
        <v>458</v>
      </c>
      <c r="K26" s="393"/>
      <c r="L26" s="37">
        <f t="shared" si="12"/>
        <v>-12.260536398467437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4</v>
      </c>
      <c r="E29" s="182">
        <v>10</v>
      </c>
      <c r="F29" s="182">
        <v>10</v>
      </c>
      <c r="G29" s="182">
        <v>80</v>
      </c>
      <c r="H29" s="182">
        <v>139</v>
      </c>
      <c r="I29" s="182">
        <v>117</v>
      </c>
      <c r="J29" s="182">
        <v>181</v>
      </c>
      <c r="K29" s="182">
        <v>210</v>
      </c>
      <c r="L29" s="182">
        <v>344</v>
      </c>
      <c r="M29" s="182">
        <v>130</v>
      </c>
      <c r="N29" s="182">
        <v>111</v>
      </c>
      <c r="O29" s="182">
        <v>164</v>
      </c>
      <c r="P29" s="172">
        <f>SUM(D29:O29)</f>
        <v>1500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4</v>
      </c>
      <c r="E32" s="187">
        <v>11</v>
      </c>
      <c r="F32" s="187">
        <v>14</v>
      </c>
      <c r="G32" s="187">
        <v>67</v>
      </c>
      <c r="H32" s="187">
        <v>136</v>
      </c>
      <c r="I32" s="187">
        <v>131</v>
      </c>
      <c r="J32" s="187">
        <v>178</v>
      </c>
      <c r="K32" s="187">
        <v>210</v>
      </c>
      <c r="L32" s="187">
        <v>499</v>
      </c>
      <c r="M32" s="188">
        <v>169</v>
      </c>
      <c r="N32" s="188">
        <v>85</v>
      </c>
      <c r="O32" s="187">
        <v>129</v>
      </c>
      <c r="P32" s="172">
        <f>SUM(D32:O32)</f>
        <v>1633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رقم(1)2012'!C61</f>
        <v>4</v>
      </c>
      <c r="E35" s="192">
        <f>'جدول رقم(1)2012'!D61</f>
        <v>11</v>
      </c>
      <c r="F35" s="192">
        <f>'جدول رقم(1)2012'!E61</f>
        <v>22</v>
      </c>
      <c r="G35" s="192">
        <f>'جدول رقم(1)2012'!F61</f>
        <v>94</v>
      </c>
      <c r="H35" s="192">
        <f>'جدول رقم(1)2012'!G61</f>
        <v>143</v>
      </c>
      <c r="I35" s="192">
        <f>'جدول رقم(1)2012'!H61</f>
        <v>124</v>
      </c>
      <c r="J35" s="192">
        <f>'جدول رقم(1)2012'!I61</f>
        <v>200</v>
      </c>
      <c r="K35" s="192">
        <f>'جدول رقم(1)2012'!J61</f>
        <v>245</v>
      </c>
      <c r="L35" s="192">
        <f>'جدول رقم(1)2012'!K61</f>
        <v>551</v>
      </c>
      <c r="M35" s="192">
        <f>'جدول رقم(1)2012'!L61</f>
        <v>141</v>
      </c>
      <c r="N35" s="192">
        <f>'جدول رقم(1)2012'!M61</f>
        <v>88</v>
      </c>
      <c r="O35" s="192">
        <f>'جدول رقم(1)2012'!N61</f>
        <v>119</v>
      </c>
      <c r="P35" s="193">
        <f>SUM(D35:O35)</f>
        <v>1742</v>
      </c>
      <c r="Q35" s="32">
        <v>74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4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6" max="6" width="6.75" customWidth="1"/>
    <col min="7" max="7" width="6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875" customWidth="1"/>
    <col min="14" max="14" width="7.375" customWidth="1"/>
    <col min="15" max="15" width="4.625" customWidth="1"/>
    <col min="16" max="16" width="7.625" customWidth="1"/>
    <col min="17" max="17" width="6.75" customWidth="1"/>
  </cols>
  <sheetData>
    <row r="1" spans="1:19" ht="20.25" x14ac:dyDescent="0.3">
      <c r="A1" s="348" t="s">
        <v>249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75333.785000000003</v>
      </c>
      <c r="D6" s="416">
        <f>SUM(D7:E14)</f>
        <v>211808.356</v>
      </c>
      <c r="E6" s="417"/>
      <c r="F6" s="416">
        <f t="shared" ref="F6" si="0">SUM(F7:G14)</f>
        <v>203459.59299999999</v>
      </c>
      <c r="G6" s="417"/>
      <c r="H6" s="416">
        <f t="shared" ref="H6" si="1">SUM(H7:I14)</f>
        <v>213202.71600000001</v>
      </c>
      <c r="I6" s="417"/>
      <c r="J6" s="416">
        <f t="shared" ref="J6" si="2">SUM(J7:K14)</f>
        <v>217185.15700000001</v>
      </c>
      <c r="K6" s="417"/>
      <c r="L6" s="418">
        <f t="shared" ref="L6" si="3">SUM(L7:M14)</f>
        <v>874331.30999999994</v>
      </c>
      <c r="M6" s="419"/>
      <c r="N6" s="418">
        <f t="shared" ref="N6" si="4">SUM(N7:O14)</f>
        <v>219206.91800000001</v>
      </c>
      <c r="O6" s="419"/>
      <c r="P6" s="36">
        <f>(N6/H6-1)*100</f>
        <v>2.8161939550526149</v>
      </c>
      <c r="Q6" s="36">
        <f>(N6/J6-1)*100</f>
        <v>0.93089280498113158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2009'!C66</f>
        <v>6250.1689999999999</v>
      </c>
      <c r="D7" s="321">
        <f>'معدل 2010'!C66</f>
        <v>6931.442</v>
      </c>
      <c r="E7" s="322"/>
      <c r="F7" s="321">
        <f>'نفقات فعلية 2010'!C66</f>
        <v>6111.0889999999999</v>
      </c>
      <c r="G7" s="322"/>
      <c r="H7" s="319">
        <f>'مصدق 2011'!C66</f>
        <v>8060.0460000000003</v>
      </c>
      <c r="I7" s="320"/>
      <c r="J7" s="319">
        <f>'منقح 2011'!C66</f>
        <v>8572.4869999999992</v>
      </c>
      <c r="K7" s="320"/>
      <c r="L7" s="309">
        <f>'مقترح 2012'!C66</f>
        <v>15217.733</v>
      </c>
      <c r="M7" s="310"/>
      <c r="N7" s="309">
        <f>متفق2012!C66</f>
        <v>9201.9179999999997</v>
      </c>
      <c r="O7" s="310"/>
      <c r="P7" s="36">
        <f t="shared" ref="P7:P16" si="5">(N7/H7-1)*100</f>
        <v>14.167065547764857</v>
      </c>
      <c r="Q7" s="36">
        <f t="shared" ref="Q7:Q16" si="6">(N7/J7-1)*100</f>
        <v>7.3424549958489349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2009'!D66</f>
        <v>2480.5390000000002</v>
      </c>
      <c r="D8" s="321">
        <f>'معدل 2010'!D66</f>
        <v>3793.5059999999999</v>
      </c>
      <c r="E8" s="322"/>
      <c r="F8" s="321">
        <f>'نفقات فعلية 2010'!D66</f>
        <v>2903.91</v>
      </c>
      <c r="G8" s="322"/>
      <c r="H8" s="319">
        <f>'مصدق 2011'!D66</f>
        <v>4165.17</v>
      </c>
      <c r="I8" s="320"/>
      <c r="J8" s="319">
        <f>'منقح 2011'!D66</f>
        <v>6305.17</v>
      </c>
      <c r="K8" s="320"/>
      <c r="L8" s="309">
        <f>'مقترح 2012'!D66</f>
        <v>13927.965</v>
      </c>
      <c r="M8" s="310"/>
      <c r="N8" s="309">
        <f>متفق2012!D66</f>
        <v>5424</v>
      </c>
      <c r="O8" s="310"/>
      <c r="P8" s="36">
        <f t="shared" si="5"/>
        <v>30.222776021146803</v>
      </c>
      <c r="Q8" s="36">
        <f t="shared" si="6"/>
        <v>-13.97535673106356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2009'!E66</f>
        <v>0</v>
      </c>
      <c r="D9" s="321">
        <f>'معدل 2010'!E66</f>
        <v>0</v>
      </c>
      <c r="E9" s="322"/>
      <c r="F9" s="321">
        <f>'نفقات فعلية 2010'!E66</f>
        <v>0</v>
      </c>
      <c r="G9" s="322"/>
      <c r="H9" s="319">
        <f>'مصدق 2011'!E66</f>
        <v>0</v>
      </c>
      <c r="I9" s="320"/>
      <c r="J9" s="319">
        <f>'منقح 2011'!E66</f>
        <v>0</v>
      </c>
      <c r="K9" s="320"/>
      <c r="L9" s="309">
        <f>'مقترح 2012'!E66</f>
        <v>0</v>
      </c>
      <c r="M9" s="310"/>
      <c r="N9" s="309">
        <f>متفق2012!E66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2009'!F66</f>
        <v>0</v>
      </c>
      <c r="D10" s="321">
        <f>'معدل 2010'!F66</f>
        <v>0</v>
      </c>
      <c r="E10" s="322"/>
      <c r="F10" s="321">
        <f>'نفقات فعلية 2010'!F66</f>
        <v>0</v>
      </c>
      <c r="G10" s="322"/>
      <c r="H10" s="319">
        <f>'مصدق 2011'!F66</f>
        <v>0</v>
      </c>
      <c r="I10" s="320"/>
      <c r="J10" s="319">
        <f>'منقح 2011'!F66</f>
        <v>0</v>
      </c>
      <c r="K10" s="320"/>
      <c r="L10" s="309">
        <f>'مقترح 2012'!F66</f>
        <v>0</v>
      </c>
      <c r="M10" s="310"/>
      <c r="N10" s="309">
        <f>متفق2012!F66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2009'!G66</f>
        <v>0</v>
      </c>
      <c r="D11" s="321">
        <f>'معدل 2010'!G66</f>
        <v>0</v>
      </c>
      <c r="E11" s="322"/>
      <c r="F11" s="321">
        <f>'نفقات فعلية 2010'!G66</f>
        <v>0</v>
      </c>
      <c r="G11" s="322"/>
      <c r="H11" s="319">
        <f>'مصدق 2011'!G66</f>
        <v>0</v>
      </c>
      <c r="I11" s="320"/>
      <c r="J11" s="319">
        <f>'منقح 2011'!G66</f>
        <v>0</v>
      </c>
      <c r="K11" s="320"/>
      <c r="L11" s="309">
        <f>'مقترح 2012'!G66</f>
        <v>0</v>
      </c>
      <c r="M11" s="310"/>
      <c r="N11" s="309">
        <f>متفق2012!G66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2009'!H66</f>
        <v>65944.668000000005</v>
      </c>
      <c r="D12" s="321">
        <f>'معدل 2010'!H66</f>
        <v>200000</v>
      </c>
      <c r="E12" s="322"/>
      <c r="F12" s="321">
        <f>'نفقات فعلية 2010'!H66</f>
        <v>193740.33799999999</v>
      </c>
      <c r="G12" s="322"/>
      <c r="H12" s="319">
        <f>'مصدق 2011'!H66</f>
        <v>200000</v>
      </c>
      <c r="I12" s="320"/>
      <c r="J12" s="319">
        <f>'منقح 2011'!H66</f>
        <v>200000</v>
      </c>
      <c r="K12" s="320"/>
      <c r="L12" s="309">
        <f>'مقترح 2012'!H66</f>
        <v>840000</v>
      </c>
      <c r="M12" s="310"/>
      <c r="N12" s="309">
        <f>متفق2012!H66</f>
        <v>200000</v>
      </c>
      <c r="O12" s="310"/>
      <c r="P12" s="36">
        <f t="shared" si="5"/>
        <v>0</v>
      </c>
      <c r="Q12" s="36">
        <f t="shared" si="6"/>
        <v>0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2009'!I66</f>
        <v>23.808</v>
      </c>
      <c r="D13" s="321">
        <f>'معدل 2010'!I66</f>
        <v>39.494</v>
      </c>
      <c r="E13" s="322"/>
      <c r="F13" s="321">
        <f>'نفقات فعلية 2010'!I66</f>
        <v>20.27</v>
      </c>
      <c r="G13" s="322"/>
      <c r="H13" s="319">
        <f>'مصدق 2011'!I66</f>
        <v>43</v>
      </c>
      <c r="I13" s="320"/>
      <c r="J13" s="319">
        <f>'منقح 2011'!I66</f>
        <v>128</v>
      </c>
      <c r="K13" s="320"/>
      <c r="L13" s="309">
        <f>'مقترح 2012'!I66</f>
        <v>136</v>
      </c>
      <c r="M13" s="310"/>
      <c r="N13" s="309">
        <f>متفق2012!I66</f>
        <v>136</v>
      </c>
      <c r="O13" s="310"/>
      <c r="P13" s="36">
        <f t="shared" si="5"/>
        <v>216.27906976744185</v>
      </c>
      <c r="Q13" s="36">
        <f t="shared" si="6"/>
        <v>6.25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2009'!J66</f>
        <v>634.601</v>
      </c>
      <c r="D14" s="321">
        <f>'معدل 2010'!J66</f>
        <v>1043.914</v>
      </c>
      <c r="E14" s="322"/>
      <c r="F14" s="321">
        <f>'نفقات فعلية 2010'!J66</f>
        <v>683.98599999999999</v>
      </c>
      <c r="G14" s="322"/>
      <c r="H14" s="319">
        <f>'مصدق 2011'!J66</f>
        <v>934.5</v>
      </c>
      <c r="I14" s="320"/>
      <c r="J14" s="319">
        <f>'منقح 2011'!J66</f>
        <v>2179.5</v>
      </c>
      <c r="K14" s="320"/>
      <c r="L14" s="309">
        <f>'مقترح 2012'!J66</f>
        <v>5049.6120000000001</v>
      </c>
      <c r="M14" s="310"/>
      <c r="N14" s="309">
        <f>متفق2012!J66</f>
        <v>4445</v>
      </c>
      <c r="O14" s="310"/>
      <c r="P14" s="36">
        <f t="shared" si="5"/>
        <v>375.65543071161045</v>
      </c>
      <c r="Q14" s="36">
        <f t="shared" si="6"/>
        <v>103.94585914200505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2009'!N66</f>
        <v>488.142</v>
      </c>
      <c r="D15" s="323">
        <f>'معدل 2010'!N66</f>
        <v>18194</v>
      </c>
      <c r="E15" s="324"/>
      <c r="F15" s="323">
        <f>'نفقات فعلية 2010'!N66</f>
        <v>8430.49</v>
      </c>
      <c r="G15" s="324"/>
      <c r="H15" s="333">
        <f>'مصدق 2011'!N66</f>
        <v>14800</v>
      </c>
      <c r="I15" s="334"/>
      <c r="J15" s="333">
        <f>'منقح 2011'!N66</f>
        <v>14800</v>
      </c>
      <c r="K15" s="334"/>
      <c r="L15" s="325">
        <f>'مقترح 2012'!N66</f>
        <v>21289.744999999999</v>
      </c>
      <c r="M15" s="326"/>
      <c r="N15" s="325">
        <f>متفق2012!N66</f>
        <v>14902.821</v>
      </c>
      <c r="O15" s="326"/>
      <c r="P15" s="36">
        <f t="shared" si="5"/>
        <v>0.69473648648648023</v>
      </c>
      <c r="Q15" s="36">
        <f t="shared" si="6"/>
        <v>0.69473648648648023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75821.927000000011</v>
      </c>
      <c r="D16" s="416">
        <f>D6+D15</f>
        <v>230002.356</v>
      </c>
      <c r="E16" s="417"/>
      <c r="F16" s="416">
        <f t="shared" ref="F16" si="7">F6+F15</f>
        <v>211890.08299999998</v>
      </c>
      <c r="G16" s="417"/>
      <c r="H16" s="416">
        <f>H6+H15</f>
        <v>228002.71600000001</v>
      </c>
      <c r="I16" s="417"/>
      <c r="J16" s="416">
        <f t="shared" ref="J16" si="8">J6+J15</f>
        <v>231985.15700000001</v>
      </c>
      <c r="K16" s="417"/>
      <c r="L16" s="418">
        <f t="shared" ref="L16" si="9">L6+L15</f>
        <v>895621.05499999993</v>
      </c>
      <c r="M16" s="419"/>
      <c r="N16" s="418">
        <f>N6+N15</f>
        <v>234109.739</v>
      </c>
      <c r="O16" s="419"/>
      <c r="P16" s="36">
        <f t="shared" si="5"/>
        <v>2.6784869527606725</v>
      </c>
      <c r="Q16" s="36">
        <f t="shared" si="6"/>
        <v>0.91582669661920413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2009'!C66</f>
        <v>43.982999999999997</v>
      </c>
      <c r="E21" s="318"/>
      <c r="F21" s="309">
        <f>ايرادفعلي2010!C66</f>
        <v>34.061</v>
      </c>
      <c r="G21" s="310"/>
      <c r="H21" s="309">
        <f>مخطط2011!C66</f>
        <v>61</v>
      </c>
      <c r="I21" s="310"/>
      <c r="J21" s="315">
        <f>مخطط2012!C66</f>
        <v>42.5</v>
      </c>
      <c r="K21" s="316"/>
      <c r="L21" s="37">
        <f>(J21/H21-1)*100</f>
        <v>-30.327868852459016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2009'!D66</f>
        <v>0</v>
      </c>
      <c r="E22" s="318"/>
      <c r="F22" s="309">
        <f>ايرادفعلي2010!D66</f>
        <v>0</v>
      </c>
      <c r="G22" s="310"/>
      <c r="H22" s="309">
        <f>مخطط2011!D66</f>
        <v>0</v>
      </c>
      <c r="I22" s="310"/>
      <c r="J22" s="315">
        <f>مخطط2012!D66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2009'!E66</f>
        <v>0</v>
      </c>
      <c r="E23" s="318"/>
      <c r="F23" s="309">
        <f>ايرادفعلي2010!E66</f>
        <v>0</v>
      </c>
      <c r="G23" s="310"/>
      <c r="H23" s="309">
        <f>مخطط2011!E66</f>
        <v>0</v>
      </c>
      <c r="I23" s="310"/>
      <c r="J23" s="315">
        <f>مخطط2012!E66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2009'!F66</f>
        <v>2452.9070000000002</v>
      </c>
      <c r="E24" s="318"/>
      <c r="F24" s="309">
        <f>ايرادفعلي2010!F66</f>
        <v>2136.2080000000001</v>
      </c>
      <c r="G24" s="310"/>
      <c r="H24" s="309">
        <f>مخطط2011!F66</f>
        <v>596</v>
      </c>
      <c r="I24" s="310"/>
      <c r="J24" s="315">
        <f>مخطط2012!F66</f>
        <v>10050</v>
      </c>
      <c r="K24" s="316"/>
      <c r="L24" s="37">
        <f t="shared" si="10"/>
        <v>1586.2416107382551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2009'!G66</f>
        <v>0</v>
      </c>
      <c r="E25" s="318"/>
      <c r="F25" s="309">
        <f>ايرادفعلي2010!G66</f>
        <v>0</v>
      </c>
      <c r="G25" s="310"/>
      <c r="H25" s="309">
        <f>مخطط2011!G66</f>
        <v>0</v>
      </c>
      <c r="I25" s="310"/>
      <c r="J25" s="315">
        <f>مخطط2012!G66</f>
        <v>0</v>
      </c>
      <c r="K25" s="316"/>
      <c r="L25" s="37" t="e">
        <f t="shared" si="10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2496.8900000000003</v>
      </c>
      <c r="E26" s="393"/>
      <c r="F26" s="392">
        <f>SUM(F21:G25)</f>
        <v>2170.2690000000002</v>
      </c>
      <c r="G26" s="393"/>
      <c r="H26" s="392">
        <f>SUM(H21:I25)</f>
        <v>657</v>
      </c>
      <c r="I26" s="393"/>
      <c r="J26" s="392">
        <f>SUM(J21:K25)</f>
        <v>10092.5</v>
      </c>
      <c r="K26" s="393"/>
      <c r="L26" s="37">
        <f t="shared" si="10"/>
        <v>1436.1491628614915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5</v>
      </c>
      <c r="E29" s="182">
        <v>7</v>
      </c>
      <c r="F29" s="182">
        <v>4</v>
      </c>
      <c r="G29" s="182">
        <v>14</v>
      </c>
      <c r="H29" s="182">
        <v>16</v>
      </c>
      <c r="I29" s="182">
        <v>43</v>
      </c>
      <c r="J29" s="182">
        <v>67</v>
      </c>
      <c r="K29" s="182">
        <v>55</v>
      </c>
      <c r="L29" s="182">
        <v>281</v>
      </c>
      <c r="M29" s="182">
        <v>165</v>
      </c>
      <c r="N29" s="182">
        <v>47</v>
      </c>
      <c r="O29" s="182">
        <v>60</v>
      </c>
      <c r="P29" s="172">
        <f>SUM(D29:O29)</f>
        <v>764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5</v>
      </c>
      <c r="E32" s="187">
        <v>7</v>
      </c>
      <c r="F32" s="187">
        <v>4</v>
      </c>
      <c r="G32" s="187">
        <v>16</v>
      </c>
      <c r="H32" s="187">
        <v>20</v>
      </c>
      <c r="I32" s="187">
        <v>53</v>
      </c>
      <c r="J32" s="187">
        <v>84</v>
      </c>
      <c r="K32" s="187">
        <v>73</v>
      </c>
      <c r="L32" s="187">
        <v>297</v>
      </c>
      <c r="M32" s="188">
        <v>177</v>
      </c>
      <c r="N32" s="188">
        <v>47</v>
      </c>
      <c r="O32" s="187">
        <v>60</v>
      </c>
      <c r="P32" s="172">
        <f>SUM(D32:O32)</f>
        <v>843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رقم(1)2012'!C62</f>
        <v>5</v>
      </c>
      <c r="E35" s="192">
        <f>'جدول رقم(1)2012'!D62</f>
        <v>7</v>
      </c>
      <c r="F35" s="192">
        <f>'جدول رقم(1)2012'!E62</f>
        <v>4</v>
      </c>
      <c r="G35" s="192">
        <f>'جدول رقم(1)2012'!F62</f>
        <v>16</v>
      </c>
      <c r="H35" s="192">
        <f>'جدول رقم(1)2012'!G62</f>
        <v>21</v>
      </c>
      <c r="I35" s="192">
        <f>'جدول رقم(1)2012'!H62</f>
        <v>54</v>
      </c>
      <c r="J35" s="192">
        <f>'جدول رقم(1)2012'!I62</f>
        <v>84</v>
      </c>
      <c r="K35" s="192">
        <f>'جدول رقم(1)2012'!J62</f>
        <v>78</v>
      </c>
      <c r="L35" s="192">
        <f>'جدول رقم(1)2012'!K62</f>
        <v>309</v>
      </c>
      <c r="M35" s="192">
        <f>'جدول رقم(1)2012'!L62</f>
        <v>135</v>
      </c>
      <c r="N35" s="192">
        <f>'جدول رقم(1)2012'!M62</f>
        <v>53</v>
      </c>
      <c r="O35" s="192">
        <f>'جدول رقم(1)2012'!N62</f>
        <v>55</v>
      </c>
      <c r="P35" s="193">
        <f>SUM(D35:O35)</f>
        <v>821</v>
      </c>
      <c r="Q35" s="32">
        <v>75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E31" sqref="E31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11242.211000000001</v>
      </c>
      <c r="D6" s="416">
        <f>SUM(D7:E14)</f>
        <v>29504.757999999998</v>
      </c>
      <c r="E6" s="417"/>
      <c r="F6" s="416">
        <f t="shared" ref="F6" si="0">SUM(F7:G14)</f>
        <v>20227.837</v>
      </c>
      <c r="G6" s="417"/>
      <c r="H6" s="416">
        <f t="shared" ref="H6" si="1">SUM(H7:I14)</f>
        <v>20007.157999999999</v>
      </c>
      <c r="I6" s="417"/>
      <c r="J6" s="416">
        <f t="shared" ref="J6" si="2">SUM(J7:K14)</f>
        <v>20585.362999999998</v>
      </c>
      <c r="K6" s="417"/>
      <c r="L6" s="418">
        <f t="shared" ref="L6" si="3">SUM(L7:M14)</f>
        <v>43699.058000000005</v>
      </c>
      <c r="M6" s="419"/>
      <c r="N6" s="418">
        <f t="shared" ref="N6" si="4">SUM(N7:O14)</f>
        <v>27941.198</v>
      </c>
      <c r="O6" s="419"/>
      <c r="P6" s="36">
        <f>(N6/H6-1)*100</f>
        <v>39.656007115053526</v>
      </c>
      <c r="Q6" s="36">
        <f>(N6/J6-1)*100</f>
        <v>35.733326636018049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2009'!C67</f>
        <v>6307.32</v>
      </c>
      <c r="D7" s="321">
        <f>'معدل 2010'!C67</f>
        <v>8884.8860000000004</v>
      </c>
      <c r="E7" s="322"/>
      <c r="F7" s="321">
        <f>'نفقات فعلية 2010'!C67</f>
        <v>6470.643</v>
      </c>
      <c r="G7" s="322"/>
      <c r="H7" s="319">
        <f>'مصدق 2011'!C67</f>
        <v>9191.8889999999992</v>
      </c>
      <c r="I7" s="320"/>
      <c r="J7" s="319">
        <f>'منقح 2011'!C67</f>
        <v>9229.5939999999991</v>
      </c>
      <c r="K7" s="320"/>
      <c r="L7" s="309">
        <f>'مقترح 2012'!C67</f>
        <v>13058.558000000001</v>
      </c>
      <c r="M7" s="310"/>
      <c r="N7" s="309">
        <f>متفق2012!C67</f>
        <v>10684.641</v>
      </c>
      <c r="O7" s="310"/>
      <c r="P7" s="36">
        <f t="shared" ref="P7:P16" si="5">(N7/H7-1)*100</f>
        <v>16.239882792318316</v>
      </c>
      <c r="Q7" s="36">
        <f t="shared" ref="Q7:Q16" si="6">(N7/J7-1)*100</f>
        <v>15.765016315993963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2009'!D67</f>
        <v>4160.9880000000003</v>
      </c>
      <c r="D8" s="321">
        <f>'معدل 2010'!D67</f>
        <v>9474.0190000000002</v>
      </c>
      <c r="E8" s="322"/>
      <c r="F8" s="321">
        <f>'نفقات فعلية 2010'!D67</f>
        <v>5708.2669999999998</v>
      </c>
      <c r="G8" s="322"/>
      <c r="H8" s="319">
        <f>'مصدق 2011'!D67</f>
        <v>8365.2690000000002</v>
      </c>
      <c r="I8" s="320"/>
      <c r="J8" s="319">
        <f>'منقح 2011'!D67</f>
        <v>8349.2690000000002</v>
      </c>
      <c r="K8" s="320"/>
      <c r="L8" s="309">
        <f>'مقترح 2012'!D67</f>
        <v>10288.5</v>
      </c>
      <c r="M8" s="310"/>
      <c r="N8" s="309">
        <f>متفق2012!D67</f>
        <v>9445.35</v>
      </c>
      <c r="O8" s="310"/>
      <c r="P8" s="36">
        <f t="shared" si="5"/>
        <v>12.911491549165955</v>
      </c>
      <c r="Q8" s="36">
        <f t="shared" si="6"/>
        <v>13.127867840885244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2009'!E67</f>
        <v>0</v>
      </c>
      <c r="D9" s="321">
        <f>'معدل 2010'!E67</f>
        <v>0</v>
      </c>
      <c r="E9" s="322"/>
      <c r="F9" s="321">
        <f>'نفقات فعلية 2010'!E67</f>
        <v>0</v>
      </c>
      <c r="G9" s="322"/>
      <c r="H9" s="319">
        <f>'مصدق 2011'!E67</f>
        <v>0</v>
      </c>
      <c r="I9" s="320"/>
      <c r="J9" s="319">
        <f>'منقح 2011'!E67</f>
        <v>0</v>
      </c>
      <c r="K9" s="320"/>
      <c r="L9" s="309">
        <f>'مقترح 2012'!E67</f>
        <v>0</v>
      </c>
      <c r="M9" s="310"/>
      <c r="N9" s="309">
        <f>متفق2012!E67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2009'!F67</f>
        <v>0</v>
      </c>
      <c r="D10" s="321">
        <f>'معدل 2010'!F67</f>
        <v>0</v>
      </c>
      <c r="E10" s="322"/>
      <c r="F10" s="321">
        <f>'نفقات فعلية 2010'!F67</f>
        <v>0</v>
      </c>
      <c r="G10" s="322"/>
      <c r="H10" s="319">
        <f>'مصدق 2011'!F67</f>
        <v>0</v>
      </c>
      <c r="I10" s="320"/>
      <c r="J10" s="319">
        <f>'منقح 2011'!F67</f>
        <v>0</v>
      </c>
      <c r="K10" s="320"/>
      <c r="L10" s="309">
        <f>'مقترح 2012'!F67</f>
        <v>0</v>
      </c>
      <c r="M10" s="310"/>
      <c r="N10" s="309">
        <f>متفق2012!F67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2009'!G67</f>
        <v>0</v>
      </c>
      <c r="D11" s="321">
        <f>'معدل 2010'!G67</f>
        <v>0</v>
      </c>
      <c r="E11" s="322"/>
      <c r="F11" s="321">
        <f>'نفقات فعلية 2010'!G67</f>
        <v>0</v>
      </c>
      <c r="G11" s="322"/>
      <c r="H11" s="319">
        <f>'مصدق 2011'!G67</f>
        <v>0</v>
      </c>
      <c r="I11" s="320"/>
      <c r="J11" s="319">
        <f>'منقح 2011'!G67</f>
        <v>0</v>
      </c>
      <c r="K11" s="320"/>
      <c r="L11" s="309">
        <f>'مقترح 2012'!G67</f>
        <v>0</v>
      </c>
      <c r="M11" s="310"/>
      <c r="N11" s="309">
        <f>متفق2012!G67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2009'!H67</f>
        <v>0</v>
      </c>
      <c r="D12" s="321">
        <f>'معدل 2010'!H67</f>
        <v>0</v>
      </c>
      <c r="E12" s="322"/>
      <c r="F12" s="321">
        <f>'نفقات فعلية 2010'!H67</f>
        <v>0</v>
      </c>
      <c r="G12" s="322"/>
      <c r="H12" s="319">
        <f>'مصدق 2011'!H67</f>
        <v>0</v>
      </c>
      <c r="I12" s="320"/>
      <c r="J12" s="319">
        <f>'منقح 2011'!H67</f>
        <v>0</v>
      </c>
      <c r="K12" s="320"/>
      <c r="L12" s="309">
        <f>'مقترح 2012'!H67</f>
        <v>0</v>
      </c>
      <c r="M12" s="310"/>
      <c r="N12" s="309">
        <f>متفق2012!H67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2009'!I67</f>
        <v>154.673</v>
      </c>
      <c r="D13" s="321">
        <f>'معدل 2010'!I67</f>
        <v>5203.2309999999998</v>
      </c>
      <c r="E13" s="322"/>
      <c r="F13" s="321">
        <f>'نفقات فعلية 2010'!I67</f>
        <v>5173.5879999999997</v>
      </c>
      <c r="G13" s="322"/>
      <c r="H13" s="319">
        <f>'مصدق 2011'!I67</f>
        <v>138.5</v>
      </c>
      <c r="I13" s="320"/>
      <c r="J13" s="319">
        <f>'منقح 2011'!I67</f>
        <v>695</v>
      </c>
      <c r="K13" s="320"/>
      <c r="L13" s="309">
        <f>'مقترح 2012'!I67</f>
        <v>162</v>
      </c>
      <c r="M13" s="310"/>
      <c r="N13" s="309">
        <f>متفق2012!I67</f>
        <v>139.20699999999999</v>
      </c>
      <c r="O13" s="310"/>
      <c r="P13" s="36">
        <f t="shared" si="5"/>
        <v>0.51046931407940921</v>
      </c>
      <c r="Q13" s="36">
        <f t="shared" si="6"/>
        <v>-79.970215827338137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2009'!J67</f>
        <v>619.23</v>
      </c>
      <c r="D14" s="321">
        <f>'معدل 2010'!J67</f>
        <v>5942.6220000000003</v>
      </c>
      <c r="E14" s="322"/>
      <c r="F14" s="321">
        <f>'نفقات فعلية 2010'!J67</f>
        <v>2875.3389999999999</v>
      </c>
      <c r="G14" s="322"/>
      <c r="H14" s="319">
        <f>'مصدق 2011'!J67</f>
        <v>2311.5</v>
      </c>
      <c r="I14" s="320"/>
      <c r="J14" s="319">
        <f>'منقح 2011'!J67</f>
        <v>2311.5</v>
      </c>
      <c r="K14" s="320"/>
      <c r="L14" s="309">
        <f>'مقترح 2012'!J67</f>
        <v>20190</v>
      </c>
      <c r="M14" s="310"/>
      <c r="N14" s="309">
        <f>متفق2012!J67</f>
        <v>7672</v>
      </c>
      <c r="O14" s="310"/>
      <c r="P14" s="36">
        <f t="shared" si="5"/>
        <v>231.9056889465715</v>
      </c>
      <c r="Q14" s="36">
        <f t="shared" si="6"/>
        <v>231.9056889465715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2009'!N67</f>
        <v>2165.4059999999999</v>
      </c>
      <c r="D15" s="323">
        <f>'معدل 2010'!N67</f>
        <v>10000</v>
      </c>
      <c r="E15" s="324"/>
      <c r="F15" s="323">
        <f>'نفقات فعلية 2010'!N67</f>
        <v>2559.9810000000002</v>
      </c>
      <c r="G15" s="324"/>
      <c r="H15" s="333">
        <f>'مصدق 2011'!N67</f>
        <v>4500</v>
      </c>
      <c r="I15" s="334"/>
      <c r="J15" s="333">
        <f>'منقح 2011'!N67</f>
        <v>4500</v>
      </c>
      <c r="K15" s="334"/>
      <c r="L15" s="325">
        <f>'مقترح 2012'!N67</f>
        <v>4650</v>
      </c>
      <c r="M15" s="326"/>
      <c r="N15" s="325">
        <f>متفق2012!N67</f>
        <v>3255</v>
      </c>
      <c r="O15" s="326"/>
      <c r="P15" s="36">
        <f t="shared" si="5"/>
        <v>-27.666666666666661</v>
      </c>
      <c r="Q15" s="36">
        <f t="shared" si="6"/>
        <v>-27.666666666666661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13407.617000000002</v>
      </c>
      <c r="D16" s="416">
        <f>D6+D15</f>
        <v>39504.758000000002</v>
      </c>
      <c r="E16" s="417"/>
      <c r="F16" s="416">
        <f t="shared" ref="F16" si="7">F6+F15</f>
        <v>22787.817999999999</v>
      </c>
      <c r="G16" s="417"/>
      <c r="H16" s="416">
        <f>H6+H15</f>
        <v>24507.157999999999</v>
      </c>
      <c r="I16" s="417"/>
      <c r="J16" s="416">
        <f t="shared" ref="J16" si="8">J6+J15</f>
        <v>25085.362999999998</v>
      </c>
      <c r="K16" s="417"/>
      <c r="L16" s="418">
        <f t="shared" ref="L16" si="9">L6+L15</f>
        <v>48349.058000000005</v>
      </c>
      <c r="M16" s="419"/>
      <c r="N16" s="418">
        <f>N6+N15</f>
        <v>31196.198</v>
      </c>
      <c r="O16" s="419"/>
      <c r="P16" s="36">
        <f t="shared" si="5"/>
        <v>27.294229710356465</v>
      </c>
      <c r="Q16" s="36">
        <f t="shared" si="6"/>
        <v>24.360161740533727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2009'!C67</f>
        <v>25.925000000000001</v>
      </c>
      <c r="E21" s="318"/>
      <c r="F21" s="309">
        <f>ايرادفعلي2010!C67</f>
        <v>28.754999999999999</v>
      </c>
      <c r="G21" s="310"/>
      <c r="H21" s="309">
        <f>مخطط2011!C67</f>
        <v>67</v>
      </c>
      <c r="I21" s="310"/>
      <c r="J21" s="315">
        <f>مخطط2012!C67</f>
        <v>35</v>
      </c>
      <c r="K21" s="316"/>
      <c r="L21" s="37">
        <f>(J21/H21-1)*100</f>
        <v>-47.761194029850749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2009'!D67</f>
        <v>0</v>
      </c>
      <c r="E22" s="318"/>
      <c r="F22" s="309">
        <f>ايرادفعلي2010!D67</f>
        <v>0</v>
      </c>
      <c r="G22" s="310"/>
      <c r="H22" s="309">
        <f>مخطط2011!D67</f>
        <v>0</v>
      </c>
      <c r="I22" s="310"/>
      <c r="J22" s="315">
        <f>مخطط2012!D67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2009'!E67</f>
        <v>0</v>
      </c>
      <c r="E23" s="318"/>
      <c r="F23" s="309">
        <f>ايرادفعلي2010!E67</f>
        <v>0</v>
      </c>
      <c r="G23" s="310"/>
      <c r="H23" s="309">
        <f>مخطط2011!E67</f>
        <v>0</v>
      </c>
      <c r="I23" s="310"/>
      <c r="J23" s="315">
        <f>مخطط2012!E67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2009'!F67</f>
        <v>7.35</v>
      </c>
      <c r="E24" s="318"/>
      <c r="F24" s="309">
        <f>ايرادفعلي2010!F67</f>
        <v>11.672000000000001</v>
      </c>
      <c r="G24" s="310"/>
      <c r="H24" s="309">
        <f>مخطط2011!F67</f>
        <v>4</v>
      </c>
      <c r="I24" s="310"/>
      <c r="J24" s="315">
        <f>مخطط2012!F67</f>
        <v>19</v>
      </c>
      <c r="K24" s="316"/>
      <c r="L24" s="37">
        <f t="shared" si="10"/>
        <v>375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2009'!G67</f>
        <v>0</v>
      </c>
      <c r="E25" s="318"/>
      <c r="F25" s="309">
        <f>ايرادفعلي2010!G67</f>
        <v>0</v>
      </c>
      <c r="G25" s="310"/>
      <c r="H25" s="309">
        <f>مخطط2011!G67</f>
        <v>0</v>
      </c>
      <c r="I25" s="310"/>
      <c r="J25" s="315">
        <f>مخطط2012!G67</f>
        <v>0</v>
      </c>
      <c r="K25" s="316"/>
      <c r="L25" s="37" t="e">
        <f t="shared" si="10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33.274999999999999</v>
      </c>
      <c r="E26" s="393"/>
      <c r="F26" s="392">
        <f>SUM(F21:G25)</f>
        <v>40.427</v>
      </c>
      <c r="G26" s="393"/>
      <c r="H26" s="392">
        <f>SUM(H21:I25)</f>
        <v>71</v>
      </c>
      <c r="I26" s="393"/>
      <c r="J26" s="392">
        <f>SUM(J21:K25)</f>
        <v>54</v>
      </c>
      <c r="K26" s="393"/>
      <c r="L26" s="37">
        <f t="shared" si="10"/>
        <v>-23.943661971830988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4</v>
      </c>
      <c r="E29" s="182">
        <v>7</v>
      </c>
      <c r="F29" s="182">
        <v>9</v>
      </c>
      <c r="G29" s="182">
        <v>31</v>
      </c>
      <c r="H29" s="182">
        <v>70</v>
      </c>
      <c r="I29" s="182">
        <v>114</v>
      </c>
      <c r="J29" s="182">
        <v>198</v>
      </c>
      <c r="K29" s="182">
        <v>198</v>
      </c>
      <c r="L29" s="182">
        <v>283</v>
      </c>
      <c r="M29" s="182">
        <v>122</v>
      </c>
      <c r="N29" s="182">
        <v>93</v>
      </c>
      <c r="O29" s="182">
        <v>133</v>
      </c>
      <c r="P29" s="31">
        <f>SUM(D29:O29)</f>
        <v>1262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3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4</v>
      </c>
      <c r="E32" s="187">
        <v>8</v>
      </c>
      <c r="F32" s="187">
        <v>9</v>
      </c>
      <c r="G32" s="187">
        <v>31</v>
      </c>
      <c r="H32" s="187">
        <v>71</v>
      </c>
      <c r="I32" s="187">
        <v>116</v>
      </c>
      <c r="J32" s="187">
        <v>203</v>
      </c>
      <c r="K32" s="187">
        <v>205</v>
      </c>
      <c r="L32" s="187">
        <v>292</v>
      </c>
      <c r="M32" s="188">
        <v>125</v>
      </c>
      <c r="N32" s="188">
        <v>96</v>
      </c>
      <c r="O32" s="187">
        <v>137</v>
      </c>
      <c r="P32" s="31">
        <f>SUM(D32:O32)</f>
        <v>1297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رقم(1)2012'!C63</f>
        <v>4</v>
      </c>
      <c r="E35" s="192">
        <f>'جدول رقم(1)2012'!D63</f>
        <v>8</v>
      </c>
      <c r="F35" s="192">
        <f>'جدول رقم(1)2012'!E63</f>
        <v>9</v>
      </c>
      <c r="G35" s="192">
        <f>'جدول رقم(1)2012'!F63</f>
        <v>29</v>
      </c>
      <c r="H35" s="192">
        <f>'جدول رقم(1)2012'!G63</f>
        <v>61</v>
      </c>
      <c r="I35" s="192">
        <f>'جدول رقم(1)2012'!H63</f>
        <v>108</v>
      </c>
      <c r="J35" s="192">
        <f>'جدول رقم(1)2012'!I63</f>
        <v>195</v>
      </c>
      <c r="K35" s="192">
        <f>'جدول رقم(1)2012'!J63</f>
        <v>229</v>
      </c>
      <c r="L35" s="192">
        <f>'جدول رقم(1)2012'!K63</f>
        <v>539</v>
      </c>
      <c r="M35" s="192">
        <f>'جدول رقم(1)2012'!L63</f>
        <v>102</v>
      </c>
      <c r="N35" s="192">
        <f>'جدول رقم(1)2012'!M63</f>
        <v>85</v>
      </c>
      <c r="O35" s="192">
        <f>'جدول رقم(1)2012'!N63</f>
        <v>110</v>
      </c>
      <c r="P35" s="193">
        <f>SUM(D35:O35)</f>
        <v>1479</v>
      </c>
      <c r="Q35" s="32">
        <v>76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view="pageBreakPreview" zoomScale="60" zoomScaleNormal="100" workbookViewId="0">
      <selection activeCell="Q31" sqref="Q31"/>
    </sheetView>
  </sheetViews>
  <sheetFormatPr defaultRowHeight="14.25" x14ac:dyDescent="0.2"/>
  <cols>
    <col min="1" max="1" width="3.875" customWidth="1"/>
    <col min="2" max="2" width="23" customWidth="1"/>
    <col min="3" max="3" width="13.875" customWidth="1"/>
    <col min="5" max="5" width="6.25" customWidth="1"/>
    <col min="7" max="7" width="6.25" customWidth="1"/>
    <col min="8" max="8" width="6.625" customWidth="1"/>
    <col min="9" max="9" width="7.125" customWidth="1"/>
    <col min="10" max="10" width="7.75" customWidth="1"/>
    <col min="11" max="12" width="6.625" customWidth="1"/>
    <col min="13" max="14" width="7.375" customWidth="1"/>
    <col min="15" max="15" width="6.75" customWidth="1"/>
    <col min="16" max="16" width="7.625" customWidth="1"/>
    <col min="17" max="17" width="6.75" customWidth="1"/>
  </cols>
  <sheetData>
    <row r="1" spans="1:19" ht="20.25" x14ac:dyDescent="0.3">
      <c r="A1" s="348" t="s">
        <v>251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153">
        <f>C7+C10+C11+C12+C13+C14+C15+C16</f>
        <v>6000622.7750000004</v>
      </c>
      <c r="D6" s="423">
        <f>D7+D10+D11+D12+D13+D14+D15+D16</f>
        <v>7054102.3650000002</v>
      </c>
      <c r="E6" s="423"/>
      <c r="F6" s="423">
        <f t="shared" ref="F6:O6" si="0">F7+F10+F11+F12+F13+F14+F15+F16</f>
        <v>7120515.2529999996</v>
      </c>
      <c r="G6" s="423">
        <f t="shared" si="0"/>
        <v>0</v>
      </c>
      <c r="H6" s="424">
        <f t="shared" si="0"/>
        <v>6824503.5269999998</v>
      </c>
      <c r="I6" s="424">
        <f t="shared" si="0"/>
        <v>0</v>
      </c>
      <c r="J6" s="424">
        <f t="shared" si="0"/>
        <v>6824503.5269999998</v>
      </c>
      <c r="K6" s="424">
        <f t="shared" si="0"/>
        <v>0</v>
      </c>
      <c r="L6" s="424">
        <f t="shared" si="0"/>
        <v>12401541</v>
      </c>
      <c r="M6" s="424">
        <f t="shared" si="0"/>
        <v>0</v>
      </c>
      <c r="N6" s="424">
        <f t="shared" si="0"/>
        <v>8703896.754999999</v>
      </c>
      <c r="O6" s="424">
        <f t="shared" si="0"/>
        <v>0</v>
      </c>
      <c r="P6" s="36">
        <f>(N6/H6-1)*100</f>
        <v>27.538900383954612</v>
      </c>
      <c r="Q6" s="36">
        <f>(N6/J6-1)*100</f>
        <v>27.538900383954612</v>
      </c>
      <c r="R6" s="8"/>
      <c r="S6" s="9"/>
    </row>
    <row r="7" spans="1:19" ht="15.75" x14ac:dyDescent="0.25">
      <c r="A7" s="10"/>
      <c r="B7" s="152" t="s">
        <v>26</v>
      </c>
      <c r="C7" s="155">
        <f>C8+C9</f>
        <v>3405600.3139999998</v>
      </c>
      <c r="D7" s="425">
        <f>D8+D9</f>
        <v>3937658</v>
      </c>
      <c r="E7" s="426"/>
      <c r="F7" s="425">
        <f t="shared" ref="F7:O7" si="1">F8+F9</f>
        <v>4018252.7050000001</v>
      </c>
      <c r="G7" s="426">
        <f t="shared" si="1"/>
        <v>0</v>
      </c>
      <c r="H7" s="427">
        <f t="shared" si="1"/>
        <v>4823542</v>
      </c>
      <c r="I7" s="428">
        <f t="shared" si="1"/>
        <v>0</v>
      </c>
      <c r="J7" s="427">
        <f t="shared" si="1"/>
        <v>4823542</v>
      </c>
      <c r="K7" s="428">
        <f t="shared" si="1"/>
        <v>0</v>
      </c>
      <c r="L7" s="427">
        <f t="shared" si="1"/>
        <v>6703618</v>
      </c>
      <c r="M7" s="428">
        <f t="shared" si="1"/>
        <v>0</v>
      </c>
      <c r="N7" s="427">
        <f t="shared" si="1"/>
        <v>6107555.3689999999</v>
      </c>
      <c r="O7" s="428">
        <f t="shared" si="1"/>
        <v>0</v>
      </c>
      <c r="P7" s="36">
        <f t="shared" ref="P7:P18" si="2">(N7/H7-1)*100</f>
        <v>26.619719886340775</v>
      </c>
      <c r="Q7" s="36">
        <f t="shared" ref="Q7:Q18" si="3">(N7/J7-1)*100</f>
        <v>26.619719886340775</v>
      </c>
      <c r="R7" s="8"/>
      <c r="S7" s="358"/>
    </row>
    <row r="8" spans="1:19" ht="15.75" x14ac:dyDescent="0.25">
      <c r="A8" s="12"/>
      <c r="B8" s="151" t="s">
        <v>222</v>
      </c>
      <c r="C8" s="150">
        <f>'نفقات فعلية 2009'!C68</f>
        <v>3007183.9249999998</v>
      </c>
      <c r="D8" s="321">
        <f>'معدل 2010'!C68</f>
        <v>3937658</v>
      </c>
      <c r="E8" s="322"/>
      <c r="F8" s="321">
        <f>'نفقات فعلية 2010'!C68</f>
        <v>3144488.0090000001</v>
      </c>
      <c r="G8" s="322"/>
      <c r="H8" s="321">
        <f>'مصدق 2011'!C68</f>
        <v>3870361.7</v>
      </c>
      <c r="I8" s="322"/>
      <c r="J8" s="321">
        <f>'منقح 2011'!C68</f>
        <v>4823542</v>
      </c>
      <c r="K8" s="322"/>
      <c r="L8" s="321">
        <f>'مقترح 2012'!C68</f>
        <v>4994234</v>
      </c>
      <c r="M8" s="322"/>
      <c r="N8" s="321">
        <f>متفق2012!C68</f>
        <v>4721171.3689999999</v>
      </c>
      <c r="O8" s="322"/>
      <c r="P8" s="36">
        <f t="shared" si="2"/>
        <v>21.982691410986209</v>
      </c>
      <c r="Q8" s="36">
        <f t="shared" si="3"/>
        <v>-2.1223124210383193</v>
      </c>
      <c r="R8" s="8"/>
      <c r="S8" s="358"/>
    </row>
    <row r="9" spans="1:19" ht="15.75" x14ac:dyDescent="0.25">
      <c r="A9" s="12"/>
      <c r="B9" s="151" t="s">
        <v>223</v>
      </c>
      <c r="C9" s="150">
        <f>'نفقات فعلية 2009'!K68</f>
        <v>398416.38900000002</v>
      </c>
      <c r="D9" s="321">
        <f>'معدل 2010'!K68</f>
        <v>0</v>
      </c>
      <c r="E9" s="322"/>
      <c r="F9" s="321">
        <f>'نفقات فعلية 2010'!K68</f>
        <v>873764.696</v>
      </c>
      <c r="G9" s="322"/>
      <c r="H9" s="321">
        <f>'مصدق 2011'!K68</f>
        <v>953180.3</v>
      </c>
      <c r="I9" s="322"/>
      <c r="J9" s="321">
        <f>'منقح 2011'!K68</f>
        <v>0</v>
      </c>
      <c r="K9" s="322"/>
      <c r="L9" s="321">
        <f>'مقترح 2012'!K68</f>
        <v>1709384</v>
      </c>
      <c r="M9" s="322"/>
      <c r="N9" s="321">
        <f>متفق2012!K68</f>
        <v>1386384</v>
      </c>
      <c r="O9" s="322"/>
      <c r="P9" s="36">
        <f t="shared" si="2"/>
        <v>45.44824310783595</v>
      </c>
      <c r="Q9" s="36" t="e">
        <f t="shared" si="3"/>
        <v>#DIV/0!</v>
      </c>
      <c r="R9" s="8"/>
      <c r="S9" s="358"/>
    </row>
    <row r="10" spans="1:19" ht="15.75" x14ac:dyDescent="0.25">
      <c r="A10" s="12"/>
      <c r="B10" s="11" t="s">
        <v>27</v>
      </c>
      <c r="C10" s="150">
        <f>'نفقات فعلية 2009'!D68</f>
        <v>1148723.328</v>
      </c>
      <c r="D10" s="321">
        <f>'معدل 2010'!D68</f>
        <v>1525132.5</v>
      </c>
      <c r="E10" s="322"/>
      <c r="F10" s="321">
        <f>'نفقات فعلية 2010'!D68</f>
        <v>1521574.12</v>
      </c>
      <c r="G10" s="322"/>
      <c r="H10" s="319">
        <f>'مصدق 2011'!D68</f>
        <v>815008.527</v>
      </c>
      <c r="I10" s="320"/>
      <c r="J10" s="319">
        <f>'منقح 2011'!D68</f>
        <v>815008.527</v>
      </c>
      <c r="K10" s="320"/>
      <c r="L10" s="309">
        <f>'مقترح 2012'!D68</f>
        <v>2163480</v>
      </c>
      <c r="M10" s="310"/>
      <c r="N10" s="309">
        <f>متفق2012!D68</f>
        <v>1129613.855</v>
      </c>
      <c r="O10" s="310"/>
      <c r="P10" s="36">
        <f t="shared" si="2"/>
        <v>38.601476865284369</v>
      </c>
      <c r="Q10" s="36">
        <f t="shared" si="3"/>
        <v>38.601476865284369</v>
      </c>
      <c r="R10" s="8"/>
      <c r="S10" s="358"/>
    </row>
    <row r="11" spans="1:19" ht="15.75" x14ac:dyDescent="0.25">
      <c r="A11" s="12"/>
      <c r="B11" s="11" t="s">
        <v>28</v>
      </c>
      <c r="C11" s="150">
        <f>'نفقات فعلية 2009'!E68</f>
        <v>0</v>
      </c>
      <c r="D11" s="321">
        <f>'معدل 2010'!E68</f>
        <v>0</v>
      </c>
      <c r="E11" s="322"/>
      <c r="F11" s="321">
        <f>'نفقات فعلية 2010'!E68</f>
        <v>0</v>
      </c>
      <c r="G11" s="322"/>
      <c r="H11" s="319">
        <f>'مصدق 2011'!E68</f>
        <v>0</v>
      </c>
      <c r="I11" s="320"/>
      <c r="J11" s="319">
        <f>'منقح 2011'!E68</f>
        <v>0</v>
      </c>
      <c r="K11" s="320"/>
      <c r="L11" s="309">
        <f>'مقترح 2012'!E68</f>
        <v>0</v>
      </c>
      <c r="M11" s="310"/>
      <c r="N11" s="309">
        <f>متفق2012!E68</f>
        <v>0</v>
      </c>
      <c r="O11" s="310"/>
      <c r="P11" s="36" t="e">
        <f t="shared" si="2"/>
        <v>#DIV/0!</v>
      </c>
      <c r="Q11" s="36" t="e">
        <f t="shared" si="3"/>
        <v>#DIV/0!</v>
      </c>
      <c r="R11" s="8"/>
      <c r="S11" s="358"/>
    </row>
    <row r="12" spans="1:19" ht="15.75" x14ac:dyDescent="0.25">
      <c r="A12" s="12"/>
      <c r="B12" s="11" t="s">
        <v>29</v>
      </c>
      <c r="C12" s="150">
        <f>'نفقات فعلية 2009'!F68</f>
        <v>285885.17800000001</v>
      </c>
      <c r="D12" s="321">
        <f>'معدل 2010'!F68</f>
        <v>300000</v>
      </c>
      <c r="E12" s="322"/>
      <c r="F12" s="321">
        <f>'نفقات فعلية 2010'!F68</f>
        <v>300172.20199999999</v>
      </c>
      <c r="G12" s="322"/>
      <c r="H12" s="319">
        <f>'مصدق 2011'!F68</f>
        <v>292527</v>
      </c>
      <c r="I12" s="320"/>
      <c r="J12" s="319">
        <f>'منقح 2011'!F68</f>
        <v>292527</v>
      </c>
      <c r="K12" s="320"/>
      <c r="L12" s="309">
        <f>'مقترح 2012'!F68</f>
        <v>495000</v>
      </c>
      <c r="M12" s="310"/>
      <c r="N12" s="309">
        <f>متفق2012!F68</f>
        <v>204352.73199999999</v>
      </c>
      <c r="O12" s="310"/>
      <c r="P12" s="36">
        <f t="shared" si="2"/>
        <v>-30.142266525824969</v>
      </c>
      <c r="Q12" s="36">
        <f t="shared" si="3"/>
        <v>-30.142266525824969</v>
      </c>
      <c r="R12" s="8"/>
      <c r="S12" s="358"/>
    </row>
    <row r="13" spans="1:19" ht="15.75" x14ac:dyDescent="0.25">
      <c r="A13" s="12"/>
      <c r="B13" s="11" t="s">
        <v>30</v>
      </c>
      <c r="C13" s="150">
        <f>'نفقات فعلية 2009'!G68</f>
        <v>303309.00300000003</v>
      </c>
      <c r="D13" s="321">
        <f>'معدل 2010'!G68</f>
        <v>233233</v>
      </c>
      <c r="E13" s="322"/>
      <c r="F13" s="321">
        <f>'نفقات فعلية 2010'!G68</f>
        <v>233935.693</v>
      </c>
      <c r="G13" s="322"/>
      <c r="H13" s="319">
        <f>'مصدق 2011'!G68</f>
        <v>166096</v>
      </c>
      <c r="I13" s="320"/>
      <c r="J13" s="319">
        <f>'منقح 2011'!G68</f>
        <v>166096</v>
      </c>
      <c r="K13" s="320"/>
      <c r="L13" s="309">
        <f>'مقترح 2012'!G68</f>
        <v>1027015</v>
      </c>
      <c r="M13" s="310"/>
      <c r="N13" s="309">
        <f>متفق2012!G68</f>
        <v>200000</v>
      </c>
      <c r="O13" s="310"/>
      <c r="P13" s="36">
        <f t="shared" si="2"/>
        <v>20.412291686735372</v>
      </c>
      <c r="Q13" s="36">
        <f t="shared" si="3"/>
        <v>20.412291686735372</v>
      </c>
      <c r="R13" s="8"/>
      <c r="S13" s="358"/>
    </row>
    <row r="14" spans="1:19" ht="15.75" x14ac:dyDescent="0.25">
      <c r="A14" s="12"/>
      <c r="B14" s="11" t="s">
        <v>31</v>
      </c>
      <c r="C14" s="150">
        <f>'نفقات فعلية 2009'!H68</f>
        <v>194950.83900000001</v>
      </c>
      <c r="D14" s="321">
        <f>'معدل 2010'!H68</f>
        <v>250000</v>
      </c>
      <c r="E14" s="322"/>
      <c r="F14" s="321">
        <f>'نفقات فعلية 2010'!H68</f>
        <v>242083.50899999999</v>
      </c>
      <c r="G14" s="322"/>
      <c r="H14" s="319">
        <f>'مصدق 2011'!H68</f>
        <v>322508</v>
      </c>
      <c r="I14" s="320"/>
      <c r="J14" s="319">
        <f>'منقح 2011'!H68</f>
        <v>322508</v>
      </c>
      <c r="K14" s="320"/>
      <c r="L14" s="309">
        <f>'مقترح 2012'!H68</f>
        <v>605000</v>
      </c>
      <c r="M14" s="310"/>
      <c r="N14" s="309">
        <f>متفق2012!H68</f>
        <v>487693.51</v>
      </c>
      <c r="O14" s="310"/>
      <c r="P14" s="36">
        <f t="shared" si="2"/>
        <v>51.219042628399912</v>
      </c>
      <c r="Q14" s="36">
        <f t="shared" si="3"/>
        <v>51.219042628399912</v>
      </c>
      <c r="R14" s="8"/>
      <c r="S14" s="358"/>
    </row>
    <row r="15" spans="1:19" ht="15.75" x14ac:dyDescent="0.25">
      <c r="A15" s="12"/>
      <c r="B15" s="11" t="s">
        <v>32</v>
      </c>
      <c r="C15" s="150">
        <f>'نفقات فعلية 2009'!I68</f>
        <v>505130.40899999999</v>
      </c>
      <c r="D15" s="321">
        <f>'معدل 2010'!I68</f>
        <v>428200.83500000002</v>
      </c>
      <c r="E15" s="322"/>
      <c r="F15" s="321">
        <f>'نفقات فعلية 2010'!I68</f>
        <v>427750.65299999999</v>
      </c>
      <c r="G15" s="322"/>
      <c r="H15" s="319">
        <f>'مصدق 2011'!I68</f>
        <v>321664</v>
      </c>
      <c r="I15" s="320"/>
      <c r="J15" s="319">
        <f>'منقح 2011'!I68</f>
        <v>321664</v>
      </c>
      <c r="K15" s="320"/>
      <c r="L15" s="309">
        <f>'مقترح 2012'!I68</f>
        <v>581570</v>
      </c>
      <c r="M15" s="310"/>
      <c r="N15" s="309">
        <f>متفق2012!I68</f>
        <v>321664</v>
      </c>
      <c r="O15" s="310"/>
      <c r="P15" s="36">
        <f t="shared" si="2"/>
        <v>0</v>
      </c>
      <c r="Q15" s="36">
        <f t="shared" si="3"/>
        <v>0</v>
      </c>
      <c r="R15" s="8"/>
      <c r="S15" s="358"/>
    </row>
    <row r="16" spans="1:19" ht="15.75" x14ac:dyDescent="0.25">
      <c r="A16" s="12"/>
      <c r="B16" s="13" t="s">
        <v>33</v>
      </c>
      <c r="C16" s="150">
        <f>'نفقات فعلية 2009'!J68</f>
        <v>157023.704</v>
      </c>
      <c r="D16" s="321">
        <f>'معدل 2010'!J68</f>
        <v>379878.03</v>
      </c>
      <c r="E16" s="322"/>
      <c r="F16" s="321">
        <f>'نفقات فعلية 2010'!J68</f>
        <v>376746.37099999998</v>
      </c>
      <c r="G16" s="322"/>
      <c r="H16" s="319">
        <f>'مصدق 2011'!J68</f>
        <v>83158</v>
      </c>
      <c r="I16" s="320"/>
      <c r="J16" s="319">
        <f>'منقح 2011'!J68</f>
        <v>83158</v>
      </c>
      <c r="K16" s="320"/>
      <c r="L16" s="309">
        <f>'مقترح 2012'!J68</f>
        <v>825858</v>
      </c>
      <c r="M16" s="310"/>
      <c r="N16" s="309">
        <f>متفق2012!J68</f>
        <v>253017.28899999999</v>
      </c>
      <c r="O16" s="310"/>
      <c r="P16" s="36">
        <f t="shared" si="2"/>
        <v>204.26091175833952</v>
      </c>
      <c r="Q16" s="36">
        <f t="shared" si="3"/>
        <v>204.26091175833952</v>
      </c>
      <c r="R16" s="8"/>
      <c r="S16" s="358"/>
    </row>
    <row r="17" spans="1:19" ht="15.75" x14ac:dyDescent="0.25">
      <c r="A17" s="6" t="s">
        <v>34</v>
      </c>
      <c r="B17" s="14" t="s">
        <v>35</v>
      </c>
      <c r="C17" s="149">
        <f>'نفقات فعلية 2009'!N68</f>
        <v>2284302.0970000001</v>
      </c>
      <c r="D17" s="323">
        <f>'معدل 2010'!N68</f>
        <v>3438448.4070000001</v>
      </c>
      <c r="E17" s="324"/>
      <c r="F17" s="323">
        <f>'نفقات فعلية 2010'!N68</f>
        <v>3438810.3730000001</v>
      </c>
      <c r="G17" s="324"/>
      <c r="H17" s="333">
        <f>'مصدق 2011'!N68</f>
        <v>4354964.2529999996</v>
      </c>
      <c r="I17" s="334"/>
      <c r="J17" s="333">
        <f>'منقح 2011'!N68</f>
        <v>4354964.2529999996</v>
      </c>
      <c r="K17" s="334"/>
      <c r="L17" s="325">
        <f>'مقترح 2012'!N68</f>
        <v>5248139.6780000003</v>
      </c>
      <c r="M17" s="326"/>
      <c r="N17" s="325">
        <f>متفق2012!N68</f>
        <v>3901054.0070000002</v>
      </c>
      <c r="O17" s="326"/>
      <c r="P17" s="36">
        <f t="shared" si="2"/>
        <v>-10.422823693381977</v>
      </c>
      <c r="Q17" s="36">
        <f t="shared" si="3"/>
        <v>-10.422823693381977</v>
      </c>
      <c r="R17" s="8"/>
      <c r="S17" s="9"/>
    </row>
    <row r="18" spans="1:19" ht="15.75" x14ac:dyDescent="0.25">
      <c r="A18" s="6" t="s">
        <v>36</v>
      </c>
      <c r="B18" s="14" t="s">
        <v>37</v>
      </c>
      <c r="C18" s="40">
        <f>C6+C17</f>
        <v>8284924.8720000004</v>
      </c>
      <c r="D18" s="416">
        <f>D6+D17</f>
        <v>10492550.772</v>
      </c>
      <c r="E18" s="417"/>
      <c r="F18" s="416">
        <f t="shared" ref="F18" si="4">F6+F17</f>
        <v>10559325.626</v>
      </c>
      <c r="G18" s="417"/>
      <c r="H18" s="416">
        <f t="shared" ref="H18" si="5">H6+H17</f>
        <v>11179467.779999999</v>
      </c>
      <c r="I18" s="417"/>
      <c r="J18" s="416">
        <f t="shared" ref="J18" si="6">J6+J17</f>
        <v>11179467.779999999</v>
      </c>
      <c r="K18" s="417"/>
      <c r="L18" s="418">
        <f t="shared" ref="L18" si="7">L6+L17</f>
        <v>17649680.677999999</v>
      </c>
      <c r="M18" s="419"/>
      <c r="N18" s="418">
        <f t="shared" ref="N18" si="8">N6+N17</f>
        <v>12604950.761999998</v>
      </c>
      <c r="O18" s="419"/>
      <c r="P18" s="36">
        <f t="shared" si="2"/>
        <v>12.750902011186781</v>
      </c>
      <c r="Q18" s="36">
        <f t="shared" si="3"/>
        <v>12.750902011186781</v>
      </c>
      <c r="R18" s="8"/>
      <c r="S18" s="9"/>
    </row>
    <row r="19" spans="1:19" ht="18.75" x14ac:dyDescent="0.3">
      <c r="A19" s="335" t="s">
        <v>38</v>
      </c>
      <c r="B19" s="335"/>
      <c r="C19" s="335"/>
      <c r="D19" s="335"/>
      <c r="E19" s="335"/>
      <c r="F19" s="335"/>
      <c r="G19" s="335"/>
      <c r="H19" s="335"/>
      <c r="I19" s="335"/>
      <c r="J19" s="336"/>
      <c r="K19" s="336"/>
      <c r="L19" s="336"/>
      <c r="M19" s="336"/>
      <c r="N19" s="337"/>
      <c r="O19" s="337"/>
      <c r="P19" s="337"/>
      <c r="Q19" s="1"/>
      <c r="R19" s="15"/>
      <c r="S19" s="1"/>
    </row>
    <row r="20" spans="1:19" ht="15.75" x14ac:dyDescent="0.25">
      <c r="A20" s="408" t="s">
        <v>1</v>
      </c>
      <c r="B20" s="411" t="s">
        <v>2</v>
      </c>
      <c r="C20" s="412"/>
      <c r="D20" s="411" t="s">
        <v>39</v>
      </c>
      <c r="E20" s="412"/>
      <c r="F20" s="413" t="s">
        <v>39</v>
      </c>
      <c r="G20" s="414"/>
      <c r="H20" s="413" t="s">
        <v>40</v>
      </c>
      <c r="I20" s="415"/>
      <c r="J20" s="413" t="s">
        <v>40</v>
      </c>
      <c r="K20" s="414"/>
      <c r="L20" s="412" t="s">
        <v>7</v>
      </c>
      <c r="M20" s="145"/>
      <c r="N20" s="145"/>
      <c r="O20" s="145"/>
      <c r="P20" s="145"/>
      <c r="Q20" s="361"/>
      <c r="R20" s="145"/>
      <c r="S20" s="145"/>
    </row>
    <row r="21" spans="1:19" ht="15.75" x14ac:dyDescent="0.25">
      <c r="A21" s="409"/>
      <c r="B21" s="394"/>
      <c r="C21" s="395"/>
      <c r="D21" s="394" t="s">
        <v>41</v>
      </c>
      <c r="E21" s="395"/>
      <c r="F21" s="396" t="s">
        <v>42</v>
      </c>
      <c r="G21" s="397"/>
      <c r="H21" s="396" t="s">
        <v>43</v>
      </c>
      <c r="I21" s="398"/>
      <c r="J21" s="399" t="s">
        <v>44</v>
      </c>
      <c r="K21" s="400"/>
      <c r="L21" s="395"/>
      <c r="M21" s="145"/>
      <c r="N21" s="145"/>
      <c r="O21" s="145"/>
      <c r="P21" s="145"/>
      <c r="Q21" s="361"/>
      <c r="R21" s="145"/>
      <c r="S21" s="145"/>
    </row>
    <row r="22" spans="1:19" ht="15.75" x14ac:dyDescent="0.25">
      <c r="A22" s="410"/>
      <c r="B22" s="401"/>
      <c r="C22" s="402"/>
      <c r="D22" s="401" t="s">
        <v>45</v>
      </c>
      <c r="E22" s="402"/>
      <c r="F22" s="403" t="s">
        <v>46</v>
      </c>
      <c r="G22" s="404"/>
      <c r="H22" s="403" t="s">
        <v>17</v>
      </c>
      <c r="I22" s="405"/>
      <c r="J22" s="406" t="s">
        <v>47</v>
      </c>
      <c r="K22" s="407"/>
      <c r="L22" s="146" t="s">
        <v>48</v>
      </c>
      <c r="M22" s="145"/>
      <c r="N22" s="27"/>
      <c r="O22" s="27"/>
      <c r="P22" s="27"/>
      <c r="Q22" s="26"/>
      <c r="R22" s="145"/>
      <c r="S22" s="145"/>
    </row>
    <row r="23" spans="1:19" ht="15.75" x14ac:dyDescent="0.25">
      <c r="A23" s="16" t="s">
        <v>24</v>
      </c>
      <c r="B23" s="313" t="s">
        <v>49</v>
      </c>
      <c r="C23" s="314"/>
      <c r="D23" s="317">
        <f>'ايراد فعلي 2009'!C68</f>
        <v>0</v>
      </c>
      <c r="E23" s="318"/>
      <c r="F23" s="309">
        <f>ايرادفعلي2010!C68</f>
        <v>-43829.41</v>
      </c>
      <c r="G23" s="310"/>
      <c r="H23" s="309">
        <f>مخطط2011!C68</f>
        <v>412679</v>
      </c>
      <c r="I23" s="310"/>
      <c r="J23" s="315">
        <f>مخطط2012!C68</f>
        <v>383602.57500000001</v>
      </c>
      <c r="K23" s="316"/>
      <c r="L23" s="37">
        <f>(J23/H23-1)*100</f>
        <v>-7.04577286462359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34</v>
      </c>
      <c r="B24" s="313" t="s">
        <v>50</v>
      </c>
      <c r="C24" s="314"/>
      <c r="D24" s="317">
        <f>'ايراد فعلي 2009'!D68</f>
        <v>0</v>
      </c>
      <c r="E24" s="318"/>
      <c r="F24" s="309">
        <f>ايرادفعلي2010!D68</f>
        <v>0</v>
      </c>
      <c r="G24" s="310"/>
      <c r="H24" s="309">
        <f>مخطط2011!D68</f>
        <v>49000</v>
      </c>
      <c r="I24" s="310"/>
      <c r="J24" s="315">
        <f>مخطط2012!D68</f>
        <v>5500</v>
      </c>
      <c r="K24" s="316"/>
      <c r="L24" s="37">
        <f t="shared" ref="L24:L28" si="9">(J24/H24-1)*100</f>
        <v>-88.775510204081627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36</v>
      </c>
      <c r="B25" s="313" t="s">
        <v>51</v>
      </c>
      <c r="C25" s="314"/>
      <c r="D25" s="317">
        <f>'ايراد فعلي 2009'!E68</f>
        <v>0</v>
      </c>
      <c r="E25" s="318"/>
      <c r="F25" s="309">
        <f>ايرادفعلي2010!E68</f>
        <v>0</v>
      </c>
      <c r="G25" s="310"/>
      <c r="H25" s="309">
        <f>مخطط2011!E68</f>
        <v>0</v>
      </c>
      <c r="I25" s="310"/>
      <c r="J25" s="315">
        <f>مخطط2012!E68</f>
        <v>0</v>
      </c>
      <c r="K25" s="316"/>
      <c r="L25" s="37" t="e">
        <f t="shared" si="9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16" t="s">
        <v>52</v>
      </c>
      <c r="B26" s="313" t="s">
        <v>53</v>
      </c>
      <c r="C26" s="314"/>
      <c r="D26" s="317">
        <f>'ايراد فعلي 2009'!F68</f>
        <v>0</v>
      </c>
      <c r="E26" s="318"/>
      <c r="F26" s="309">
        <f>ايرادفعلي2010!F68</f>
        <v>43829.411999999997</v>
      </c>
      <c r="G26" s="310"/>
      <c r="H26" s="309">
        <f>مخطط2011!F68</f>
        <v>3603082.5</v>
      </c>
      <c r="I26" s="310"/>
      <c r="J26" s="315">
        <f>مخطط2012!F68</f>
        <v>6528658</v>
      </c>
      <c r="K26" s="316"/>
      <c r="L26" s="37">
        <f t="shared" si="9"/>
        <v>81.196461640831146</v>
      </c>
      <c r="M26" s="145"/>
      <c r="N26" s="26"/>
      <c r="O26" s="26"/>
      <c r="P26" s="26"/>
      <c r="Q26" s="29"/>
      <c r="R26" s="8"/>
      <c r="S26" s="9"/>
    </row>
    <row r="27" spans="1:19" ht="15.75" x14ac:dyDescent="0.25">
      <c r="A27" s="16" t="s">
        <v>54</v>
      </c>
      <c r="B27" s="313" t="s">
        <v>55</v>
      </c>
      <c r="C27" s="314"/>
      <c r="D27" s="317">
        <f>'ايراد فعلي 2009'!G68</f>
        <v>0</v>
      </c>
      <c r="E27" s="318"/>
      <c r="F27" s="309">
        <f>ايرادفعلي2010!G68</f>
        <v>0</v>
      </c>
      <c r="G27" s="310"/>
      <c r="H27" s="309">
        <f>مخطط2011!G68</f>
        <v>21817</v>
      </c>
      <c r="I27" s="310"/>
      <c r="J27" s="315">
        <f>مخطط2012!G68</f>
        <v>15105</v>
      </c>
      <c r="K27" s="316"/>
      <c r="L27" s="37">
        <f t="shared" si="9"/>
        <v>-30.764999770820921</v>
      </c>
      <c r="M27" s="145"/>
      <c r="N27" s="26"/>
      <c r="O27" s="26"/>
      <c r="P27" s="26"/>
      <c r="Q27" s="29"/>
      <c r="R27" s="8"/>
      <c r="S27" s="9"/>
    </row>
    <row r="28" spans="1:19" ht="15.75" x14ac:dyDescent="0.25">
      <c r="A28" s="389" t="s">
        <v>56</v>
      </c>
      <c r="B28" s="390"/>
      <c r="C28" s="391"/>
      <c r="D28" s="392">
        <f>SUM(D23:E27)</f>
        <v>0</v>
      </c>
      <c r="E28" s="393"/>
      <c r="F28" s="392">
        <f>SUM(F23:G27)</f>
        <v>1.999999993131496E-3</v>
      </c>
      <c r="G28" s="393"/>
      <c r="H28" s="392">
        <f t="shared" ref="H28" si="10">SUM(H23:I27)</f>
        <v>4086578.5</v>
      </c>
      <c r="I28" s="393"/>
      <c r="J28" s="392">
        <f t="shared" ref="J28" si="11">SUM(J23:K27)</f>
        <v>6932865.5750000002</v>
      </c>
      <c r="K28" s="393"/>
      <c r="L28" s="37">
        <f t="shared" si="9"/>
        <v>69.649636609207448</v>
      </c>
      <c r="M28" s="145"/>
      <c r="N28" s="28"/>
      <c r="O28" s="28"/>
      <c r="P28" s="28"/>
      <c r="Q28" s="29"/>
      <c r="R28" s="8"/>
      <c r="S28" s="8"/>
    </row>
    <row r="29" spans="1:19" ht="18" x14ac:dyDescent="0.25">
      <c r="A29" s="369" t="s">
        <v>57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1"/>
    </row>
    <row r="30" spans="1:19" x14ac:dyDescent="0.2">
      <c r="A30" s="378" t="s">
        <v>72</v>
      </c>
      <c r="B30" s="379"/>
      <c r="C30" s="380"/>
      <c r="D30" s="167" t="s">
        <v>58</v>
      </c>
      <c r="E30" s="167" t="s">
        <v>59</v>
      </c>
      <c r="F30" s="167" t="s">
        <v>60</v>
      </c>
      <c r="G30" s="167" t="s">
        <v>61</v>
      </c>
      <c r="H30" s="167" t="s">
        <v>62</v>
      </c>
      <c r="I30" s="167" t="s">
        <v>63</v>
      </c>
      <c r="J30" s="167" t="s">
        <v>64</v>
      </c>
      <c r="K30" s="167" t="s">
        <v>65</v>
      </c>
      <c r="L30" s="167" t="s">
        <v>66</v>
      </c>
      <c r="M30" s="167" t="s">
        <v>67</v>
      </c>
      <c r="N30" s="167" t="s">
        <v>68</v>
      </c>
      <c r="O30" s="167" t="s">
        <v>69</v>
      </c>
      <c r="P30" s="170" t="s">
        <v>70</v>
      </c>
      <c r="Q30" s="18"/>
      <c r="R30" s="23"/>
      <c r="S30" s="1"/>
    </row>
    <row r="31" spans="1:19" x14ac:dyDescent="0.2">
      <c r="A31" s="381"/>
      <c r="B31" s="382"/>
      <c r="C31" s="383"/>
      <c r="D31" s="182">
        <v>70</v>
      </c>
      <c r="E31" s="182">
        <v>996</v>
      </c>
      <c r="F31" s="182">
        <v>3010</v>
      </c>
      <c r="G31" s="182">
        <v>11282</v>
      </c>
      <c r="H31" s="182">
        <v>29368</v>
      </c>
      <c r="I31" s="182">
        <v>33987</v>
      </c>
      <c r="J31" s="182">
        <v>48396</v>
      </c>
      <c r="K31" s="182">
        <v>55659</v>
      </c>
      <c r="L31" s="182">
        <v>128030</v>
      </c>
      <c r="M31" s="182">
        <v>109002</v>
      </c>
      <c r="N31" s="182">
        <v>122315</v>
      </c>
      <c r="O31" s="182">
        <v>83734</v>
      </c>
      <c r="P31" s="172">
        <f>SUM(D31:O31)</f>
        <v>625849</v>
      </c>
      <c r="Q31" s="32"/>
      <c r="R31" s="24"/>
      <c r="S31" s="1"/>
    </row>
    <row r="32" spans="1:19" ht="15" x14ac:dyDescent="0.2">
      <c r="A32" s="22"/>
      <c r="B32" s="22"/>
      <c r="C32" s="2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21"/>
      <c r="R32" s="24"/>
      <c r="S32" s="1"/>
    </row>
    <row r="33" spans="1:19" x14ac:dyDescent="0.2">
      <c r="A33" s="378" t="s">
        <v>73</v>
      </c>
      <c r="B33" s="384"/>
      <c r="C33" s="385"/>
      <c r="D33" s="167" t="s">
        <v>58</v>
      </c>
      <c r="E33" s="167" t="s">
        <v>59</v>
      </c>
      <c r="F33" s="167" t="s">
        <v>60</v>
      </c>
      <c r="G33" s="167" t="s">
        <v>61</v>
      </c>
      <c r="H33" s="167" t="s">
        <v>62</v>
      </c>
      <c r="I33" s="167" t="s">
        <v>63</v>
      </c>
      <c r="J33" s="167" t="s">
        <v>64</v>
      </c>
      <c r="K33" s="167" t="s">
        <v>65</v>
      </c>
      <c r="L33" s="167" t="s">
        <v>66</v>
      </c>
      <c r="M33" s="167" t="s">
        <v>67</v>
      </c>
      <c r="N33" s="167" t="s">
        <v>68</v>
      </c>
      <c r="O33" s="167" t="s">
        <v>69</v>
      </c>
      <c r="P33" s="170" t="s">
        <v>70</v>
      </c>
      <c r="Q33" s="18"/>
      <c r="R33" s="23"/>
      <c r="S33" s="1"/>
    </row>
    <row r="34" spans="1:19" x14ac:dyDescent="0.2">
      <c r="A34" s="386"/>
      <c r="B34" s="387"/>
      <c r="C34" s="388"/>
      <c r="D34" s="182">
        <v>70</v>
      </c>
      <c r="E34" s="182">
        <v>996</v>
      </c>
      <c r="F34" s="182">
        <v>3010</v>
      </c>
      <c r="G34" s="182">
        <v>11282</v>
      </c>
      <c r="H34" s="182">
        <v>29368</v>
      </c>
      <c r="I34" s="182">
        <v>33987</v>
      </c>
      <c r="J34" s="182">
        <v>48456</v>
      </c>
      <c r="K34" s="182">
        <v>56269</v>
      </c>
      <c r="L34" s="182">
        <v>137402</v>
      </c>
      <c r="M34" s="183">
        <v>116339</v>
      </c>
      <c r="N34" s="183">
        <v>126345</v>
      </c>
      <c r="O34" s="182">
        <v>87325</v>
      </c>
      <c r="P34" s="172">
        <f>SUM(D34:O34)</f>
        <v>650849</v>
      </c>
      <c r="Q34" s="32"/>
      <c r="R34" s="24"/>
      <c r="S34" s="1"/>
    </row>
    <row r="35" spans="1:19" ht="15.75" x14ac:dyDescent="0.25">
      <c r="A35" s="366"/>
      <c r="B35" s="366"/>
      <c r="C35" s="36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3"/>
      <c r="R35" s="1"/>
      <c r="S35" s="1"/>
    </row>
    <row r="36" spans="1:19" ht="15.75" x14ac:dyDescent="0.25">
      <c r="A36" s="378" t="s">
        <v>74</v>
      </c>
      <c r="B36" s="384"/>
      <c r="C36" s="385"/>
      <c r="D36" s="17" t="s">
        <v>58</v>
      </c>
      <c r="E36" s="17" t="s">
        <v>59</v>
      </c>
      <c r="F36" s="17" t="s">
        <v>60</v>
      </c>
      <c r="G36" s="17" t="s">
        <v>61</v>
      </c>
      <c r="H36" s="17" t="s">
        <v>62</v>
      </c>
      <c r="I36" s="17" t="s">
        <v>63</v>
      </c>
      <c r="J36" s="17" t="s">
        <v>64</v>
      </c>
      <c r="K36" s="17" t="s">
        <v>65</v>
      </c>
      <c r="L36" s="17" t="s">
        <v>66</v>
      </c>
      <c r="M36" s="17" t="s">
        <v>67</v>
      </c>
      <c r="N36" s="17" t="s">
        <v>68</v>
      </c>
      <c r="O36" s="17" t="s">
        <v>69</v>
      </c>
      <c r="P36" s="30" t="s">
        <v>70</v>
      </c>
      <c r="Q36" s="18"/>
      <c r="R36" s="1"/>
      <c r="S36" s="25"/>
    </row>
    <row r="37" spans="1:19" ht="15.75" x14ac:dyDescent="0.25">
      <c r="A37" s="386"/>
      <c r="B37" s="387"/>
      <c r="C37" s="388"/>
      <c r="D37" s="192">
        <f>'جدول رقم(1)2012'!C64</f>
        <v>70</v>
      </c>
      <c r="E37" s="192">
        <f>'جدول رقم(1)2012'!D64</f>
        <v>996</v>
      </c>
      <c r="F37" s="192">
        <f>'جدول رقم(1)2012'!E64</f>
        <v>3010</v>
      </c>
      <c r="G37" s="192">
        <f>'جدول رقم(1)2012'!F64</f>
        <v>11282</v>
      </c>
      <c r="H37" s="192">
        <f>'جدول رقم(1)2012'!G64</f>
        <v>29368</v>
      </c>
      <c r="I37" s="192">
        <f>'جدول رقم(1)2012'!H64</f>
        <v>33987</v>
      </c>
      <c r="J37" s="192">
        <f>'جدول رقم(1)2012'!I64</f>
        <v>48526</v>
      </c>
      <c r="K37" s="192">
        <f>'جدول رقم(1)2012'!J64</f>
        <v>56769</v>
      </c>
      <c r="L37" s="192">
        <f>'جدول رقم(1)2012'!K64</f>
        <v>144407</v>
      </c>
      <c r="M37" s="192">
        <f>'جدول رقم(1)2012'!L64</f>
        <v>121492</v>
      </c>
      <c r="N37" s="192">
        <f>'جدول رقم(1)2012'!M64</f>
        <v>125712</v>
      </c>
      <c r="O37" s="192">
        <f>'جدول رقم(1)2012'!N64</f>
        <v>86825</v>
      </c>
      <c r="P37" s="193">
        <f>SUM(D37:O37)</f>
        <v>662444</v>
      </c>
      <c r="Q37" s="32">
        <v>77</v>
      </c>
      <c r="R37" s="1"/>
      <c r="S37" s="25">
        <v>56</v>
      </c>
    </row>
  </sheetData>
  <mergeCells count="153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6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A19:P19"/>
    <mergeCell ref="A20:A22"/>
    <mergeCell ref="B20:C22"/>
    <mergeCell ref="D20:E20"/>
    <mergeCell ref="F20:G20"/>
    <mergeCell ref="H20:I20"/>
    <mergeCell ref="J20:K20"/>
    <mergeCell ref="L20:L21"/>
    <mergeCell ref="D18:E18"/>
    <mergeCell ref="F18:G18"/>
    <mergeCell ref="H18:I18"/>
    <mergeCell ref="J18:K18"/>
    <mergeCell ref="L18:M18"/>
    <mergeCell ref="N18:O18"/>
    <mergeCell ref="Q20:Q21"/>
    <mergeCell ref="D21:E21"/>
    <mergeCell ref="F21:G21"/>
    <mergeCell ref="H21:I21"/>
    <mergeCell ref="J21:K21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A29:R29"/>
    <mergeCell ref="A30:C31"/>
    <mergeCell ref="A33:C34"/>
    <mergeCell ref="A35:C35"/>
    <mergeCell ref="A36:C37"/>
    <mergeCell ref="B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</mergeCells>
  <pageMargins left="0.18" right="0.17" top="0.39" bottom="0.3" header="0.31496062992125984" footer="0.31496062992125984"/>
  <pageSetup paperSize="9" scale="93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7" zoomScale="60" zoomScaleNormal="100" workbookViewId="0">
      <selection activeCell="P22" sqref="P22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196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44445.055999999997</v>
      </c>
      <c r="D6" s="323">
        <f>SUM(D7:E14)</f>
        <v>70942.771000000008</v>
      </c>
      <c r="E6" s="324"/>
      <c r="F6" s="323">
        <f t="shared" ref="F6" si="0">SUM(F7:G14)</f>
        <v>47038.523999999998</v>
      </c>
      <c r="G6" s="324"/>
      <c r="H6" s="323">
        <f t="shared" ref="H6" si="1">SUM(H7:I14)</f>
        <v>66859.45</v>
      </c>
      <c r="I6" s="324"/>
      <c r="J6" s="323">
        <f t="shared" ref="J6" si="2">SUM(J7:K14)</f>
        <v>66892.304000000004</v>
      </c>
      <c r="K6" s="324"/>
      <c r="L6" s="303">
        <f t="shared" ref="L6" si="3">SUM(L7:M14)</f>
        <v>78906.696999999986</v>
      </c>
      <c r="M6" s="304"/>
      <c r="N6" s="303">
        <f t="shared" ref="N6" si="4">SUM(N7:O14)</f>
        <v>67627.145000000004</v>
      </c>
      <c r="O6" s="304"/>
      <c r="P6" s="281">
        <f>(N6/H6-1)*100</f>
        <v>1.1482221286594596</v>
      </c>
      <c r="Q6" s="281">
        <f>(N6/J6-1)*100</f>
        <v>1.0985434139030303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2009'!C11</f>
        <v>33935.624000000003</v>
      </c>
      <c r="D7" s="321">
        <f>'معدل 2010'!C11</f>
        <v>46419.591</v>
      </c>
      <c r="E7" s="322"/>
      <c r="F7" s="321">
        <f>'نفقات فعلية 2010'!C11</f>
        <v>31466.585999999999</v>
      </c>
      <c r="G7" s="322"/>
      <c r="H7" s="319">
        <f>'مصدق 2011'!C11</f>
        <v>46009.2</v>
      </c>
      <c r="I7" s="320"/>
      <c r="J7" s="319">
        <f>'منقح 2011'!C11</f>
        <v>46020.455999999998</v>
      </c>
      <c r="K7" s="320"/>
      <c r="L7" s="309">
        <f>'مقترح 2012'!C11</f>
        <v>52149.46</v>
      </c>
      <c r="M7" s="310"/>
      <c r="N7" s="311">
        <f>متفق2012!C11</f>
        <v>46753.658000000003</v>
      </c>
      <c r="O7" s="312"/>
      <c r="P7" s="281">
        <f t="shared" ref="P7:P16" si="5">(N7/H7-1)*100</f>
        <v>1.6180633438529712</v>
      </c>
      <c r="Q7" s="281">
        <f t="shared" ref="Q7:Q16" si="6">(N7/J7-1)*100</f>
        <v>1.5932088982343107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2009'!D11</f>
        <v>9009.8230000000003</v>
      </c>
      <c r="D8" s="321">
        <f>'معدل 2010'!D11</f>
        <v>19583</v>
      </c>
      <c r="E8" s="322"/>
      <c r="F8" s="321">
        <f>'نفقات فعلية 2010'!D11</f>
        <v>13280.258</v>
      </c>
      <c r="G8" s="322"/>
      <c r="H8" s="319">
        <f>'مصدق 2011'!D11</f>
        <v>18665.5</v>
      </c>
      <c r="I8" s="320"/>
      <c r="J8" s="319">
        <f>'منقح 2011'!D11</f>
        <v>18665.5</v>
      </c>
      <c r="K8" s="320"/>
      <c r="L8" s="309">
        <f>'مقترح 2012'!D11</f>
        <v>21064</v>
      </c>
      <c r="M8" s="310"/>
      <c r="N8" s="309">
        <f>متفق2012!D11</f>
        <v>18665.5</v>
      </c>
      <c r="O8" s="310"/>
      <c r="P8" s="281">
        <f t="shared" si="5"/>
        <v>0</v>
      </c>
      <c r="Q8" s="281">
        <f t="shared" si="6"/>
        <v>0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2009'!E11</f>
        <v>0</v>
      </c>
      <c r="D9" s="321">
        <f>'معدل 2010'!E11</f>
        <v>0</v>
      </c>
      <c r="E9" s="322"/>
      <c r="F9" s="321">
        <f>'نفقات فعلية 2010'!E11</f>
        <v>0</v>
      </c>
      <c r="G9" s="322"/>
      <c r="H9" s="319">
        <f>'مصدق 2011'!E11</f>
        <v>0</v>
      </c>
      <c r="I9" s="320"/>
      <c r="J9" s="319">
        <f>'منقح 2011'!E11</f>
        <v>0</v>
      </c>
      <c r="K9" s="320"/>
      <c r="L9" s="309">
        <f>'مقترح 2012'!E11</f>
        <v>0</v>
      </c>
      <c r="M9" s="310"/>
      <c r="N9" s="309">
        <f>متفق2012!E11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2009'!F11</f>
        <v>0</v>
      </c>
      <c r="D10" s="321">
        <f>'معدل 2010'!F11</f>
        <v>0</v>
      </c>
      <c r="E10" s="322"/>
      <c r="F10" s="321">
        <f>'نفقات فعلية 2010'!F11</f>
        <v>0</v>
      </c>
      <c r="G10" s="322"/>
      <c r="H10" s="319">
        <f>'مصدق 2011'!F11</f>
        <v>0</v>
      </c>
      <c r="I10" s="320"/>
      <c r="J10" s="319">
        <f>'منقح 2011'!F11</f>
        <v>0</v>
      </c>
      <c r="K10" s="320"/>
      <c r="L10" s="309">
        <f>'مقترح 2012'!F11</f>
        <v>0</v>
      </c>
      <c r="M10" s="310"/>
      <c r="N10" s="309">
        <f>متفق2012!F11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2009'!G11</f>
        <v>0</v>
      </c>
      <c r="D11" s="321">
        <f>'معدل 2010'!G11</f>
        <v>0</v>
      </c>
      <c r="E11" s="322"/>
      <c r="F11" s="321">
        <f>'نفقات فعلية 2010'!G11</f>
        <v>0</v>
      </c>
      <c r="G11" s="322"/>
      <c r="H11" s="319">
        <f>'مصدق 2011'!G11</f>
        <v>0</v>
      </c>
      <c r="I11" s="320"/>
      <c r="J11" s="319">
        <f>'منقح 2011'!G11</f>
        <v>21.597999999999999</v>
      </c>
      <c r="K11" s="320"/>
      <c r="L11" s="309">
        <f>'مقترح 2012'!G11</f>
        <v>23.236999999999998</v>
      </c>
      <c r="M11" s="310"/>
      <c r="N11" s="309">
        <f>متفق2012!G11</f>
        <v>23.236999999999998</v>
      </c>
      <c r="O11" s="310"/>
      <c r="P11" s="281" t="e">
        <f t="shared" si="5"/>
        <v>#DIV/0!</v>
      </c>
      <c r="Q11" s="281">
        <f t="shared" si="6"/>
        <v>7.5886656171867628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2009'!H11</f>
        <v>0</v>
      </c>
      <c r="D12" s="321">
        <f>'معدل 2010'!H11</f>
        <v>58.5</v>
      </c>
      <c r="E12" s="322"/>
      <c r="F12" s="321">
        <f>'نفقات فعلية 2010'!H11</f>
        <v>58.5</v>
      </c>
      <c r="G12" s="322"/>
      <c r="H12" s="319">
        <f>'مصدق 2011'!H11</f>
        <v>0</v>
      </c>
      <c r="I12" s="320"/>
      <c r="J12" s="319">
        <f>'منقح 2011'!H11</f>
        <v>0</v>
      </c>
      <c r="K12" s="320"/>
      <c r="L12" s="309">
        <f>'مقترح 2012'!H11</f>
        <v>0</v>
      </c>
      <c r="M12" s="310"/>
      <c r="N12" s="309">
        <f>متفق2012!H11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2009'!I11</f>
        <v>157</v>
      </c>
      <c r="D13" s="321">
        <f>'معدل 2010'!I11</f>
        <v>266</v>
      </c>
      <c r="E13" s="322"/>
      <c r="F13" s="321">
        <f>'نفقات فعلية 2010'!I11</f>
        <v>113.095</v>
      </c>
      <c r="G13" s="322"/>
      <c r="H13" s="319">
        <f>'مصدق 2011'!I11</f>
        <v>198.5</v>
      </c>
      <c r="I13" s="320"/>
      <c r="J13" s="319">
        <f>'منقح 2011'!I11</f>
        <v>198.5</v>
      </c>
      <c r="K13" s="320"/>
      <c r="L13" s="309">
        <f>'مقترح 2012'!I11</f>
        <v>285</v>
      </c>
      <c r="M13" s="310"/>
      <c r="N13" s="309">
        <f>متفق2012!I11</f>
        <v>198.5</v>
      </c>
      <c r="O13" s="310"/>
      <c r="P13" s="281">
        <f t="shared" si="5"/>
        <v>0</v>
      </c>
      <c r="Q13" s="281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2009'!J11</f>
        <v>1342.6089999999999</v>
      </c>
      <c r="D14" s="321">
        <f>'معدل 2010'!J11</f>
        <v>4615.68</v>
      </c>
      <c r="E14" s="322"/>
      <c r="F14" s="321">
        <f>'نفقات فعلية 2010'!J11</f>
        <v>2120.085</v>
      </c>
      <c r="G14" s="322"/>
      <c r="H14" s="319">
        <f>'مصدق 2011'!J11</f>
        <v>1986.25</v>
      </c>
      <c r="I14" s="320"/>
      <c r="J14" s="319">
        <f>'منقح 2011'!J11</f>
        <v>1986.25</v>
      </c>
      <c r="K14" s="320"/>
      <c r="L14" s="309">
        <f>'مقترح 2012'!J11</f>
        <v>5385</v>
      </c>
      <c r="M14" s="310"/>
      <c r="N14" s="309">
        <f>متفق2012!J11</f>
        <v>1986.25</v>
      </c>
      <c r="O14" s="310"/>
      <c r="P14" s="281">
        <f t="shared" si="5"/>
        <v>0</v>
      </c>
      <c r="Q14" s="281">
        <f t="shared" si="6"/>
        <v>0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2009'!N11</f>
        <v>0</v>
      </c>
      <c r="D15" s="323">
        <f>'معدل 2010'!N11</f>
        <v>3500</v>
      </c>
      <c r="E15" s="324"/>
      <c r="F15" s="323">
        <f>'نفقات فعلية 2010'!N11</f>
        <v>123.14100000000001</v>
      </c>
      <c r="G15" s="324"/>
      <c r="H15" s="333">
        <f>'مصدق 2011'!N11</f>
        <v>3500</v>
      </c>
      <c r="I15" s="334"/>
      <c r="J15" s="333">
        <f>'منقح 2011'!N11</f>
        <v>3500</v>
      </c>
      <c r="K15" s="334"/>
      <c r="L15" s="325">
        <f>'مقترح 2012'!N11</f>
        <v>5000</v>
      </c>
      <c r="M15" s="326"/>
      <c r="N15" s="325">
        <f>متفق2012!N11</f>
        <v>3500</v>
      </c>
      <c r="O15" s="326"/>
      <c r="P15" s="281">
        <f t="shared" si="5"/>
        <v>0</v>
      </c>
      <c r="Q15" s="281">
        <f t="shared" si="6"/>
        <v>0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44445.055999999997</v>
      </c>
      <c r="D16" s="323">
        <f>D6+D15</f>
        <v>74442.771000000008</v>
      </c>
      <c r="E16" s="324"/>
      <c r="F16" s="323">
        <f t="shared" ref="F16" si="7">F6+F15</f>
        <v>47161.665000000001</v>
      </c>
      <c r="G16" s="324"/>
      <c r="H16" s="323">
        <f t="shared" ref="H16" si="8">H6+H15</f>
        <v>70359.45</v>
      </c>
      <c r="I16" s="324"/>
      <c r="J16" s="323">
        <f t="shared" ref="J16" si="9">J6+J15</f>
        <v>70392.304000000004</v>
      </c>
      <c r="K16" s="324"/>
      <c r="L16" s="303">
        <f t="shared" ref="L16" si="10">L6+L15</f>
        <v>83906.696999999986</v>
      </c>
      <c r="M16" s="304"/>
      <c r="N16" s="303">
        <f t="shared" ref="N16" si="11">N6+N15</f>
        <v>71127.145000000004</v>
      </c>
      <c r="O16" s="304"/>
      <c r="P16" s="281">
        <f t="shared" si="5"/>
        <v>1.0911043221628391</v>
      </c>
      <c r="Q16" s="281">
        <f t="shared" si="6"/>
        <v>1.043922358330529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2009'!C11</f>
        <v>42.235999999999997</v>
      </c>
      <c r="E21" s="318"/>
      <c r="F21" s="309">
        <f>ايرادفعلي2010!C11</f>
        <v>42.843000000000004</v>
      </c>
      <c r="G21" s="310"/>
      <c r="H21" s="309">
        <f>مخطط2011!C11</f>
        <v>65</v>
      </c>
      <c r="I21" s="310"/>
      <c r="J21" s="315">
        <f>مخطط2012!C11</f>
        <v>63</v>
      </c>
      <c r="K21" s="316"/>
      <c r="L21" s="285">
        <f>(J21/H21-1)*100</f>
        <v>-3.0769230769230771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2009'!D11</f>
        <v>0</v>
      </c>
      <c r="E22" s="318"/>
      <c r="F22" s="309">
        <f>ايرادفعلي2010!D11</f>
        <v>0</v>
      </c>
      <c r="G22" s="310"/>
      <c r="H22" s="309">
        <f>مخطط2011!D11</f>
        <v>0</v>
      </c>
      <c r="I22" s="310"/>
      <c r="J22" s="315">
        <f>مخطط2012!D11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2009'!E11</f>
        <v>0</v>
      </c>
      <c r="E23" s="318"/>
      <c r="F23" s="309">
        <f>ايرادفعلي2010!E11</f>
        <v>0</v>
      </c>
      <c r="G23" s="310"/>
      <c r="H23" s="309">
        <f>مخطط2011!E11</f>
        <v>0</v>
      </c>
      <c r="I23" s="310"/>
      <c r="J23" s="315">
        <f>مخطط2012!E11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2009'!F11</f>
        <v>364.322</v>
      </c>
      <c r="E24" s="318"/>
      <c r="F24" s="309">
        <f>ايرادفعلي2010!F11</f>
        <v>345.37900000000002</v>
      </c>
      <c r="G24" s="310"/>
      <c r="H24" s="309">
        <f>مخطط2011!F11</f>
        <v>337</v>
      </c>
      <c r="I24" s="310"/>
      <c r="J24" s="315">
        <f>مخطط2012!F11</f>
        <v>349</v>
      </c>
      <c r="K24" s="316"/>
      <c r="L24" s="285">
        <f t="shared" si="12"/>
        <v>3.5608308605341144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2009'!G11</f>
        <v>0</v>
      </c>
      <c r="E25" s="318"/>
      <c r="F25" s="309">
        <f>ايرادفعلي2010!G11</f>
        <v>0</v>
      </c>
      <c r="G25" s="310"/>
      <c r="H25" s="309">
        <f>مخطط2011!G11</f>
        <v>11</v>
      </c>
      <c r="I25" s="310"/>
      <c r="J25" s="315">
        <f>مخطط2012!G11</f>
        <v>15</v>
      </c>
      <c r="K25" s="316"/>
      <c r="L25" s="285">
        <f t="shared" si="12"/>
        <v>36.363636363636353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406.55799999999999</v>
      </c>
      <c r="E26" s="368"/>
      <c r="F26" s="367">
        <f t="shared" ref="F26" si="13">SUM(F21:G25)</f>
        <v>388.22200000000004</v>
      </c>
      <c r="G26" s="368"/>
      <c r="H26" s="367">
        <f t="shared" ref="H26" si="14">SUM(H21:I25)</f>
        <v>413</v>
      </c>
      <c r="I26" s="368"/>
      <c r="J26" s="367">
        <f t="shared" ref="J26" si="15">SUM(J21:K25)</f>
        <v>427</v>
      </c>
      <c r="K26" s="368"/>
      <c r="L26" s="285">
        <f t="shared" si="12"/>
        <v>3.3898305084745672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2</v>
      </c>
      <c r="E29" s="171">
        <v>14</v>
      </c>
      <c r="F29" s="171">
        <v>22</v>
      </c>
      <c r="G29" s="171">
        <v>72</v>
      </c>
      <c r="H29" s="171">
        <v>164</v>
      </c>
      <c r="I29" s="171">
        <v>170</v>
      </c>
      <c r="J29" s="171">
        <v>389</v>
      </c>
      <c r="K29" s="171">
        <v>335</v>
      </c>
      <c r="L29" s="171">
        <v>1216</v>
      </c>
      <c r="M29" s="171">
        <v>79</v>
      </c>
      <c r="N29" s="174">
        <v>48</v>
      </c>
      <c r="O29" s="174">
        <v>48</v>
      </c>
      <c r="P29" s="290">
        <f>SUM(D29:O29)</f>
        <v>2559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2</v>
      </c>
      <c r="E32" s="175">
        <v>14</v>
      </c>
      <c r="F32" s="175">
        <v>22</v>
      </c>
      <c r="G32" s="175">
        <v>72</v>
      </c>
      <c r="H32" s="175">
        <v>139</v>
      </c>
      <c r="I32" s="175">
        <v>126</v>
      </c>
      <c r="J32" s="175">
        <v>393</v>
      </c>
      <c r="K32" s="175">
        <v>434</v>
      </c>
      <c r="L32" s="175">
        <v>1216</v>
      </c>
      <c r="M32" s="176">
        <v>79</v>
      </c>
      <c r="N32" s="176">
        <v>48</v>
      </c>
      <c r="O32" s="175">
        <v>48</v>
      </c>
      <c r="P32" s="290">
        <f>SUM(D32:O32)</f>
        <v>2593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رقم(1)2012'!C10</f>
        <v>2</v>
      </c>
      <c r="E35" s="192">
        <f>'جدول رقم(1)2012'!D10</f>
        <v>14</v>
      </c>
      <c r="F35" s="192">
        <f>'جدول رقم(1)2012'!E10</f>
        <v>22</v>
      </c>
      <c r="G35" s="192">
        <f>'جدول رقم(1)2012'!F10</f>
        <v>72</v>
      </c>
      <c r="H35" s="192">
        <f>'جدول رقم(1)2012'!G10</f>
        <v>139</v>
      </c>
      <c r="I35" s="192">
        <f>'جدول رقم(1)2012'!H10</f>
        <v>126</v>
      </c>
      <c r="J35" s="192">
        <f>'جدول رقم(1)2012'!I10</f>
        <v>393</v>
      </c>
      <c r="K35" s="192">
        <f>'جدول رقم(1)2012'!J10</f>
        <v>434</v>
      </c>
      <c r="L35" s="192">
        <f>'جدول رقم(1)2012'!K10</f>
        <v>1218</v>
      </c>
      <c r="M35" s="192">
        <f>'جدول رقم(1)2012'!L10</f>
        <v>79</v>
      </c>
      <c r="N35" s="192">
        <f>'جدول رقم(1)2012'!M10</f>
        <v>48</v>
      </c>
      <c r="O35" s="192">
        <f>'جدول رقم(1)2012'!N10</f>
        <v>48</v>
      </c>
      <c r="P35" s="291">
        <f>SUM(D35:O35)</f>
        <v>2595</v>
      </c>
      <c r="Q35" s="32">
        <v>24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4" zoomScale="60" zoomScaleNormal="100" workbookViewId="0">
      <selection activeCell="N23" sqref="N23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1001696.513</v>
      </c>
      <c r="D6" s="416">
        <f>SUM(D7:E14)</f>
        <v>2182100.6540000001</v>
      </c>
      <c r="E6" s="417"/>
      <c r="F6" s="416">
        <f t="shared" ref="F6" si="0">SUM(F7:G14)</f>
        <v>1779944.2830000003</v>
      </c>
      <c r="G6" s="417"/>
      <c r="H6" s="416">
        <f t="shared" ref="H6" si="1">SUM(H7:I14)</f>
        <v>981583.69700000004</v>
      </c>
      <c r="I6" s="417"/>
      <c r="J6" s="416">
        <f t="shared" ref="J6" si="2">SUM(J7:K14)</f>
        <v>1246014.2230000002</v>
      </c>
      <c r="K6" s="417"/>
      <c r="L6" s="418">
        <f t="shared" ref="L6" si="3">SUM(L7:M14)</f>
        <v>2020172.9740000002</v>
      </c>
      <c r="M6" s="419"/>
      <c r="N6" s="418">
        <f t="shared" ref="N6" si="4">SUM(N7:O14)</f>
        <v>964128.35899999994</v>
      </c>
      <c r="O6" s="419"/>
      <c r="P6" s="36">
        <f>(N6/H6-1)*100</f>
        <v>-1.7782832022728789</v>
      </c>
      <c r="Q6" s="36">
        <f>(N6/J6-1)*100</f>
        <v>-22.623005323431222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2009'!C69</f>
        <v>323080.41899999999</v>
      </c>
      <c r="D7" s="321">
        <f>'معدل 2010'!C69</f>
        <v>607859.74599999993</v>
      </c>
      <c r="E7" s="322"/>
      <c r="F7" s="321">
        <f>'نفقات فعلية 2010'!C69</f>
        <v>402285.80000000005</v>
      </c>
      <c r="G7" s="322"/>
      <c r="H7" s="319">
        <f>'مصدق 2011'!C69</f>
        <v>495279.39</v>
      </c>
      <c r="I7" s="320"/>
      <c r="J7" s="319">
        <f>'منقح 2011'!C69</f>
        <v>509123.022</v>
      </c>
      <c r="K7" s="320"/>
      <c r="L7" s="309">
        <f>'مقترح 2012'!C69</f>
        <v>567214.19200000004</v>
      </c>
      <c r="M7" s="310"/>
      <c r="N7" s="309">
        <f>متفق2012!C69</f>
        <v>516270.68199999997</v>
      </c>
      <c r="O7" s="310"/>
      <c r="P7" s="36">
        <f t="shared" ref="P7:P16" si="5">(N7/H7-1)*100</f>
        <v>4.238272866553161</v>
      </c>
      <c r="Q7" s="36">
        <f t="shared" ref="Q7:Q16" si="6">(N7/J7-1)*100</f>
        <v>1.4039160853346777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2009'!D69</f>
        <v>91397.05</v>
      </c>
      <c r="D8" s="321">
        <f>'معدل 2010'!D69</f>
        <v>201706.44499999998</v>
      </c>
      <c r="E8" s="322"/>
      <c r="F8" s="321">
        <f>'نفقات فعلية 2010'!D69</f>
        <v>94312.532999999996</v>
      </c>
      <c r="G8" s="322"/>
      <c r="H8" s="319">
        <f>'مصدق 2011'!D69</f>
        <v>316362.25099999999</v>
      </c>
      <c r="I8" s="320"/>
      <c r="J8" s="319">
        <f>'منقح 2011'!D69</f>
        <v>367776.62300000002</v>
      </c>
      <c r="K8" s="320"/>
      <c r="L8" s="309">
        <f>'مقترح 2012'!D69</f>
        <v>1042926.3640000001</v>
      </c>
      <c r="M8" s="310"/>
      <c r="N8" s="309">
        <f>متفق2012!D69</f>
        <v>377641.51100000006</v>
      </c>
      <c r="O8" s="310"/>
      <c r="P8" s="36">
        <f t="shared" si="5"/>
        <v>19.369965856008541</v>
      </c>
      <c r="Q8" s="36">
        <f t="shared" si="6"/>
        <v>2.6823042529269259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2009'!E69</f>
        <v>0</v>
      </c>
      <c r="D9" s="321">
        <f>'معدل 2010'!E69</f>
        <v>0</v>
      </c>
      <c r="E9" s="322"/>
      <c r="F9" s="321">
        <f>'نفقات فعلية 2010'!E69</f>
        <v>0</v>
      </c>
      <c r="G9" s="322"/>
      <c r="H9" s="319">
        <f>'مصدق 2011'!E69</f>
        <v>0</v>
      </c>
      <c r="I9" s="320"/>
      <c r="J9" s="319">
        <f>'منقح 2011'!E69</f>
        <v>0</v>
      </c>
      <c r="K9" s="320"/>
      <c r="L9" s="309">
        <f>'مقترح 2012'!E69</f>
        <v>0</v>
      </c>
      <c r="M9" s="310"/>
      <c r="N9" s="309">
        <f>متفق2012!E69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2009'!F69</f>
        <v>0</v>
      </c>
      <c r="D10" s="321">
        <f>'معدل 2010'!F69</f>
        <v>0</v>
      </c>
      <c r="E10" s="322"/>
      <c r="F10" s="321">
        <f>'نفقات فعلية 2010'!F69</f>
        <v>0</v>
      </c>
      <c r="G10" s="322"/>
      <c r="H10" s="319">
        <f>'مصدق 2011'!F69</f>
        <v>0</v>
      </c>
      <c r="I10" s="320"/>
      <c r="J10" s="319">
        <f>'منقح 2011'!F69</f>
        <v>0</v>
      </c>
      <c r="K10" s="320"/>
      <c r="L10" s="309">
        <f>'مقترح 2012'!F69</f>
        <v>0</v>
      </c>
      <c r="M10" s="310"/>
      <c r="N10" s="309">
        <f>متفق2012!F69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2009'!G69</f>
        <v>0</v>
      </c>
      <c r="D11" s="321">
        <f>'معدل 2010'!G69</f>
        <v>0</v>
      </c>
      <c r="E11" s="322"/>
      <c r="F11" s="321">
        <f>'نفقات فعلية 2010'!G69</f>
        <v>180556.54399999999</v>
      </c>
      <c r="G11" s="322"/>
      <c r="H11" s="319">
        <f>'مصدق 2011'!G69</f>
        <v>0</v>
      </c>
      <c r="I11" s="320"/>
      <c r="J11" s="319">
        <f>'منقح 2011'!G69</f>
        <v>0</v>
      </c>
      <c r="K11" s="320"/>
      <c r="L11" s="309">
        <f>'مقترح 2012'!G69</f>
        <v>65000</v>
      </c>
      <c r="M11" s="310"/>
      <c r="N11" s="309">
        <f>متفق2012!G69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2009'!H69</f>
        <v>521966.83500000002</v>
      </c>
      <c r="D12" s="321">
        <f>'معدل 2010'!H69</f>
        <v>1002776.1139999999</v>
      </c>
      <c r="E12" s="322"/>
      <c r="F12" s="321">
        <f>'نفقات فعلية 2010'!H69</f>
        <v>956972.62699999998</v>
      </c>
      <c r="G12" s="322"/>
      <c r="H12" s="319">
        <f>'مصدق 2011'!H69</f>
        <v>633.15</v>
      </c>
      <c r="I12" s="320"/>
      <c r="J12" s="319">
        <f>'منقح 2011'!H69</f>
        <v>633.15</v>
      </c>
      <c r="K12" s="320"/>
      <c r="L12" s="309">
        <f>'مقترح 2012'!H69</f>
        <v>5118.84</v>
      </c>
      <c r="M12" s="310"/>
      <c r="N12" s="309">
        <f>متفق2012!H69</f>
        <v>633.15</v>
      </c>
      <c r="O12" s="310"/>
      <c r="P12" s="36">
        <f t="shared" si="5"/>
        <v>0</v>
      </c>
      <c r="Q12" s="36">
        <f t="shared" si="6"/>
        <v>0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2009'!I69</f>
        <v>48478.767999999996</v>
      </c>
      <c r="D13" s="321">
        <f>'معدل 2010'!I69</f>
        <v>312074.81400000001</v>
      </c>
      <c r="E13" s="322"/>
      <c r="F13" s="321">
        <f>'نفقات فعلية 2010'!I69</f>
        <v>115008.08600000001</v>
      </c>
      <c r="G13" s="322"/>
      <c r="H13" s="319">
        <f>'مصدق 2011'!I69</f>
        <v>88537.892000000007</v>
      </c>
      <c r="I13" s="320"/>
      <c r="J13" s="319">
        <f>'منقح 2011'!I69</f>
        <v>204602.99</v>
      </c>
      <c r="K13" s="320"/>
      <c r="L13" s="309">
        <f>'مقترح 2012'!I69</f>
        <v>133481.82800000001</v>
      </c>
      <c r="M13" s="310"/>
      <c r="N13" s="309">
        <f>متفق2012!I69</f>
        <v>7128.3919999999998</v>
      </c>
      <c r="O13" s="310"/>
      <c r="P13" s="36">
        <f t="shared" si="5"/>
        <v>-91.948766975387215</v>
      </c>
      <c r="Q13" s="36">
        <f t="shared" si="6"/>
        <v>-96.51598835383588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2009'!J69</f>
        <v>16773.440999999999</v>
      </c>
      <c r="D14" s="321">
        <f>'معدل 2010'!J69</f>
        <v>57683.535000000003</v>
      </c>
      <c r="E14" s="322"/>
      <c r="F14" s="321">
        <f>'نفقات فعلية 2010'!J69</f>
        <v>30808.692999999999</v>
      </c>
      <c r="G14" s="322"/>
      <c r="H14" s="319">
        <f>'مصدق 2011'!J69</f>
        <v>80771.013999999996</v>
      </c>
      <c r="I14" s="320"/>
      <c r="J14" s="319">
        <f>'منقح 2011'!J69</f>
        <v>163878.43799999999</v>
      </c>
      <c r="K14" s="320"/>
      <c r="L14" s="309">
        <f>'مقترح 2012'!J69</f>
        <v>206431.75</v>
      </c>
      <c r="M14" s="310"/>
      <c r="N14" s="309">
        <f>متفق2012!J69</f>
        <v>62454.624000000003</v>
      </c>
      <c r="O14" s="310"/>
      <c r="P14" s="36">
        <f t="shared" si="5"/>
        <v>-22.676934574573981</v>
      </c>
      <c r="Q14" s="36">
        <f t="shared" si="6"/>
        <v>-61.889663605409751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2009'!N69</f>
        <v>2706451.5730000003</v>
      </c>
      <c r="D15" s="323">
        <f>'معدل 2010'!N69</f>
        <v>3746569.0580000002</v>
      </c>
      <c r="E15" s="324"/>
      <c r="F15" s="323">
        <f>'نفقات فعلية 2010'!N69</f>
        <v>2326635.9280000003</v>
      </c>
      <c r="G15" s="324"/>
      <c r="H15" s="333">
        <f>'مصدق 2011'!N69</f>
        <v>4621400</v>
      </c>
      <c r="I15" s="334"/>
      <c r="J15" s="333">
        <f>'منقح 2011'!N69</f>
        <v>4851121.7410000004</v>
      </c>
      <c r="K15" s="334"/>
      <c r="L15" s="325">
        <f>'مقترح 2012'!N69</f>
        <v>8763233.8440000005</v>
      </c>
      <c r="M15" s="326"/>
      <c r="N15" s="325">
        <f>متفق2012!N69</f>
        <v>7311891.5880000005</v>
      </c>
      <c r="O15" s="326"/>
      <c r="P15" s="36">
        <f t="shared" si="5"/>
        <v>58.218106807460956</v>
      </c>
      <c r="Q15" s="36">
        <f t="shared" si="6"/>
        <v>50.725790412605519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3708148.0860000001</v>
      </c>
      <c r="D16" s="416">
        <f>D6+D15</f>
        <v>5928669.7120000003</v>
      </c>
      <c r="E16" s="417"/>
      <c r="F16" s="416">
        <f t="shared" ref="F16" si="7">F6+F15</f>
        <v>4106580.2110000006</v>
      </c>
      <c r="G16" s="417"/>
      <c r="H16" s="416">
        <f>H6+H15</f>
        <v>5602983.6969999997</v>
      </c>
      <c r="I16" s="417"/>
      <c r="J16" s="416">
        <f t="shared" ref="J16" si="8">J6+J15</f>
        <v>6097135.9640000006</v>
      </c>
      <c r="K16" s="417"/>
      <c r="L16" s="418">
        <f t="shared" ref="L16" si="9">L6+L15</f>
        <v>10783406.818</v>
      </c>
      <c r="M16" s="419"/>
      <c r="N16" s="418">
        <f>N6+N15</f>
        <v>8276019.9470000006</v>
      </c>
      <c r="O16" s="419"/>
      <c r="P16" s="36">
        <f t="shared" si="5"/>
        <v>47.707371546185698</v>
      </c>
      <c r="Q16" s="36">
        <f t="shared" si="6"/>
        <v>35.736188201559351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2009'!C69</f>
        <v>3461.0010000000007</v>
      </c>
      <c r="E21" s="318"/>
      <c r="F21" s="309">
        <f>ايرادفعلي2010!C69</f>
        <v>1721.5009999999997</v>
      </c>
      <c r="G21" s="310"/>
      <c r="H21" s="309">
        <f>مخطط2011!C69</f>
        <v>2764</v>
      </c>
      <c r="I21" s="310"/>
      <c r="J21" s="315">
        <f>مخطط2012!C69</f>
        <v>2488.75</v>
      </c>
      <c r="K21" s="316"/>
      <c r="L21" s="37">
        <f>(J21/H21-1)*100</f>
        <v>-9.9583936324167848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2009'!D69</f>
        <v>0</v>
      </c>
      <c r="E22" s="318"/>
      <c r="F22" s="309">
        <f>ايرادفعلي2010!D69</f>
        <v>1.212</v>
      </c>
      <c r="G22" s="310"/>
      <c r="H22" s="309">
        <f>مخطط2011!D69</f>
        <v>0</v>
      </c>
      <c r="I22" s="310"/>
      <c r="J22" s="315">
        <f>مخطط2012!D69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2009'!E69</f>
        <v>0</v>
      </c>
      <c r="E23" s="318"/>
      <c r="F23" s="309">
        <f>ايرادفعلي2010!E69</f>
        <v>0</v>
      </c>
      <c r="G23" s="310"/>
      <c r="H23" s="309">
        <f>مخطط2011!E69</f>
        <v>0</v>
      </c>
      <c r="I23" s="310"/>
      <c r="J23" s="315">
        <f>مخطط2012!E69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2009'!F69</f>
        <v>9689.9259999999995</v>
      </c>
      <c r="E24" s="318"/>
      <c r="F24" s="309">
        <f>ايرادفعلي2010!F69</f>
        <v>15023.418000000001</v>
      </c>
      <c r="G24" s="310"/>
      <c r="H24" s="309">
        <f>مخطط2011!F69</f>
        <v>9886.3799999999992</v>
      </c>
      <c r="I24" s="310"/>
      <c r="J24" s="315">
        <f>مخطط2012!F69</f>
        <v>37364.824999999997</v>
      </c>
      <c r="K24" s="316"/>
      <c r="L24" s="37">
        <f t="shared" si="10"/>
        <v>277.94243191137707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2009'!G69</f>
        <v>106.208</v>
      </c>
      <c r="E25" s="318"/>
      <c r="F25" s="309">
        <f>ايرادفعلي2010!G69</f>
        <v>664.78300000000002</v>
      </c>
      <c r="G25" s="310"/>
      <c r="H25" s="309">
        <f>مخطط2011!G69</f>
        <v>10</v>
      </c>
      <c r="I25" s="310"/>
      <c r="J25" s="315">
        <f>مخطط2012!G69</f>
        <v>103</v>
      </c>
      <c r="K25" s="316"/>
      <c r="L25" s="37">
        <f t="shared" si="10"/>
        <v>930.00000000000011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13257.135</v>
      </c>
      <c r="E26" s="393"/>
      <c r="F26" s="392">
        <f>SUM(F21:G25)</f>
        <v>17410.914000000001</v>
      </c>
      <c r="G26" s="393"/>
      <c r="H26" s="392">
        <f>SUM(H21:I25)</f>
        <v>12660.38</v>
      </c>
      <c r="I26" s="393"/>
      <c r="J26" s="392">
        <f>SUM(J21:K25)</f>
        <v>39956.574999999997</v>
      </c>
      <c r="K26" s="393"/>
      <c r="L26" s="37">
        <f t="shared" si="10"/>
        <v>215.60328362971725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15</v>
      </c>
      <c r="E29" s="182">
        <v>127</v>
      </c>
      <c r="F29" s="182">
        <v>362</v>
      </c>
      <c r="G29" s="182">
        <v>255</v>
      </c>
      <c r="H29" s="182">
        <v>534</v>
      </c>
      <c r="I29" s="182">
        <v>634</v>
      </c>
      <c r="J29" s="182">
        <v>1122</v>
      </c>
      <c r="K29" s="182">
        <v>1144</v>
      </c>
      <c r="L29" s="182">
        <v>3081</v>
      </c>
      <c r="M29" s="182">
        <v>1645</v>
      </c>
      <c r="N29" s="182">
        <v>1088</v>
      </c>
      <c r="O29" s="182">
        <v>1673</v>
      </c>
      <c r="P29" s="172">
        <f>SUM(D29:O29)</f>
        <v>11680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82">
        <v>84</v>
      </c>
      <c r="E32" s="182">
        <v>168</v>
      </c>
      <c r="F32" s="182">
        <v>406</v>
      </c>
      <c r="G32" s="182">
        <v>286</v>
      </c>
      <c r="H32" s="182">
        <v>657</v>
      </c>
      <c r="I32" s="182">
        <v>828</v>
      </c>
      <c r="J32" s="182">
        <v>1673</v>
      </c>
      <c r="K32" s="182">
        <v>1948</v>
      </c>
      <c r="L32" s="182">
        <v>7448</v>
      </c>
      <c r="M32" s="182">
        <v>6822</v>
      </c>
      <c r="N32" s="182">
        <v>1828</v>
      </c>
      <c r="O32" s="182">
        <v>1677</v>
      </c>
      <c r="P32" s="172">
        <f>SUM(D32:O32)</f>
        <v>23825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رقم(1)2012'!C65</f>
        <v>88</v>
      </c>
      <c r="E35" s="192">
        <f>'جدول رقم(1)2012'!D65</f>
        <v>174</v>
      </c>
      <c r="F35" s="192">
        <f>'جدول رقم(1)2012'!E65</f>
        <v>454</v>
      </c>
      <c r="G35" s="192">
        <f>'جدول رقم(1)2012'!F65</f>
        <v>390</v>
      </c>
      <c r="H35" s="192">
        <f>'جدول رقم(1)2012'!G65</f>
        <v>703</v>
      </c>
      <c r="I35" s="192">
        <f>'جدول رقم(1)2012'!H65</f>
        <v>1044</v>
      </c>
      <c r="J35" s="192">
        <f>'جدول رقم(1)2012'!I65</f>
        <v>2200</v>
      </c>
      <c r="K35" s="192">
        <f>'جدول رقم(1)2012'!J65</f>
        <v>1964</v>
      </c>
      <c r="L35" s="192">
        <f>'جدول رقم(1)2012'!K65</f>
        <v>9139</v>
      </c>
      <c r="M35" s="192">
        <f>'جدول رقم(1)2012'!L65</f>
        <v>6915</v>
      </c>
      <c r="N35" s="192">
        <f>'جدول رقم(1)2012'!M65</f>
        <v>1552</v>
      </c>
      <c r="O35" s="192">
        <f>'جدول رقم(1)2012'!N65</f>
        <v>1402</v>
      </c>
      <c r="P35" s="193">
        <f>SUM(D35:O35)</f>
        <v>26025</v>
      </c>
      <c r="Q35" s="32">
        <v>80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A15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174087.014</v>
      </c>
      <c r="D6" s="416">
        <f>SUM(D7:E14)</f>
        <v>217016.00700000001</v>
      </c>
      <c r="E6" s="417"/>
      <c r="F6" s="416">
        <f t="shared" ref="F6" si="0">SUM(F7:G14)</f>
        <v>183055.96400000001</v>
      </c>
      <c r="G6" s="417"/>
      <c r="H6" s="416">
        <f t="shared" ref="H6" si="1">SUM(H7:I14)</f>
        <v>234155.55900000001</v>
      </c>
      <c r="I6" s="417"/>
      <c r="J6" s="416">
        <f t="shared" ref="J6" si="2">SUM(J7:K14)</f>
        <v>250224.473</v>
      </c>
      <c r="K6" s="417"/>
      <c r="L6" s="418">
        <f t="shared" ref="L6" si="3">SUM(L7:M14)</f>
        <v>320242.28399999999</v>
      </c>
      <c r="M6" s="419"/>
      <c r="N6" s="418">
        <f t="shared" ref="N6" si="4">SUM(N7:O14)</f>
        <v>232892.133</v>
      </c>
      <c r="O6" s="419"/>
      <c r="P6" s="36">
        <f>(N6/H6-1)*100</f>
        <v>-0.53956694660407534</v>
      </c>
      <c r="Q6" s="36">
        <f>(N6/J6-1)*100</f>
        <v>-6.9267165566175404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2009'!C70</f>
        <v>150984.647</v>
      </c>
      <c r="D7" s="321">
        <f>'معدل 2010'!C70</f>
        <v>174835.7</v>
      </c>
      <c r="E7" s="322"/>
      <c r="F7" s="321">
        <f>'نفقات فعلية 2010'!C70</f>
        <v>145818.209</v>
      </c>
      <c r="G7" s="322"/>
      <c r="H7" s="319">
        <f>'مصدق 2011'!C70</f>
        <v>178725.12700000001</v>
      </c>
      <c r="I7" s="320"/>
      <c r="J7" s="319">
        <f>'منقح 2011'!C70</f>
        <v>178433.375</v>
      </c>
      <c r="K7" s="320"/>
      <c r="L7" s="309">
        <f>'مقترح 2012'!C70</f>
        <v>222794.67499999999</v>
      </c>
      <c r="M7" s="310"/>
      <c r="N7" s="309">
        <f>متفق2012!C70</f>
        <v>192461.701</v>
      </c>
      <c r="O7" s="310"/>
      <c r="P7" s="36">
        <f t="shared" ref="P7:P16" si="5">(N7/H7-1)*100</f>
        <v>7.6858661289411101</v>
      </c>
      <c r="Q7" s="36">
        <f t="shared" ref="Q7:Q16" si="6">(N7/J7-1)*100</f>
        <v>7.8619406262981917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2009'!D70</f>
        <v>17561.666000000001</v>
      </c>
      <c r="D8" s="321">
        <f>'معدل 2010'!D70</f>
        <v>26636.411</v>
      </c>
      <c r="E8" s="322"/>
      <c r="F8" s="321">
        <f>'نفقات فعلية 2010'!D70</f>
        <v>24903.151000000002</v>
      </c>
      <c r="G8" s="322"/>
      <c r="H8" s="319">
        <f>'مصدق 2011'!D70</f>
        <v>26022.972000000002</v>
      </c>
      <c r="I8" s="320"/>
      <c r="J8" s="319">
        <f>'منقح 2011'!D70</f>
        <v>36619.472000000002</v>
      </c>
      <c r="K8" s="320"/>
      <c r="L8" s="309">
        <f>'مقترح 2012'!D70</f>
        <v>58630.483999999997</v>
      </c>
      <c r="M8" s="310"/>
      <c r="N8" s="309">
        <f>متفق2012!D70</f>
        <v>26022.972000000002</v>
      </c>
      <c r="O8" s="310"/>
      <c r="P8" s="36">
        <f t="shared" si="5"/>
        <v>0</v>
      </c>
      <c r="Q8" s="36">
        <f t="shared" si="6"/>
        <v>-28.936790787152798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2009'!E70</f>
        <v>0</v>
      </c>
      <c r="D9" s="321">
        <f>'معدل 2010'!E70</f>
        <v>0</v>
      </c>
      <c r="E9" s="322"/>
      <c r="F9" s="321">
        <f>'نفقات فعلية 2010'!E70</f>
        <v>0</v>
      </c>
      <c r="G9" s="322"/>
      <c r="H9" s="319">
        <f>'مصدق 2011'!E70</f>
        <v>0</v>
      </c>
      <c r="I9" s="320"/>
      <c r="J9" s="319">
        <f>'منقح 2011'!E70</f>
        <v>0</v>
      </c>
      <c r="K9" s="320"/>
      <c r="L9" s="309">
        <f>'مقترح 2012'!E70</f>
        <v>0</v>
      </c>
      <c r="M9" s="310"/>
      <c r="N9" s="309">
        <f>متفق2012!E70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2009'!F70</f>
        <v>0</v>
      </c>
      <c r="D10" s="321">
        <f>'معدل 2010'!F70</f>
        <v>0</v>
      </c>
      <c r="E10" s="322"/>
      <c r="F10" s="321">
        <f>'نفقات فعلية 2010'!F70</f>
        <v>0</v>
      </c>
      <c r="G10" s="322"/>
      <c r="H10" s="319">
        <f>'مصدق 2011'!F70</f>
        <v>0</v>
      </c>
      <c r="I10" s="320"/>
      <c r="J10" s="319">
        <f>'منقح 2011'!F70</f>
        <v>0</v>
      </c>
      <c r="K10" s="320"/>
      <c r="L10" s="309">
        <f>'مقترح 2012'!F70</f>
        <v>0</v>
      </c>
      <c r="M10" s="310"/>
      <c r="N10" s="309">
        <f>متفق2012!F70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2009'!G70</f>
        <v>0</v>
      </c>
      <c r="D11" s="321">
        <f>'معدل 2010'!G70</f>
        <v>0</v>
      </c>
      <c r="E11" s="322"/>
      <c r="F11" s="321">
        <f>'نفقات فعلية 2010'!G70</f>
        <v>0</v>
      </c>
      <c r="G11" s="322"/>
      <c r="H11" s="319">
        <f>'مصدق 2011'!G70</f>
        <v>0</v>
      </c>
      <c r="I11" s="320"/>
      <c r="J11" s="319">
        <f>'منقح 2011'!G70</f>
        <v>0</v>
      </c>
      <c r="K11" s="320"/>
      <c r="L11" s="309">
        <f>'مقترح 2012'!G70</f>
        <v>0</v>
      </c>
      <c r="M11" s="310"/>
      <c r="N11" s="309">
        <f>متفق2012!G70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2009'!H70</f>
        <v>0</v>
      </c>
      <c r="D12" s="321">
        <f>'معدل 2010'!H70</f>
        <v>0</v>
      </c>
      <c r="E12" s="322"/>
      <c r="F12" s="321">
        <f>'نفقات فعلية 2010'!H70</f>
        <v>0</v>
      </c>
      <c r="G12" s="322"/>
      <c r="H12" s="319">
        <f>'مصدق 2011'!H70</f>
        <v>0</v>
      </c>
      <c r="I12" s="320"/>
      <c r="J12" s="319">
        <f>'منقح 2011'!H70</f>
        <v>0</v>
      </c>
      <c r="K12" s="320"/>
      <c r="L12" s="309">
        <f>'مقترح 2012'!H70</f>
        <v>600</v>
      </c>
      <c r="M12" s="310"/>
      <c r="N12" s="309">
        <f>متفق2012!H70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2009'!I70</f>
        <v>786.44299999999998</v>
      </c>
      <c r="D13" s="321">
        <f>'معدل 2010'!I70</f>
        <v>1319.2739999999999</v>
      </c>
      <c r="E13" s="322"/>
      <c r="F13" s="321">
        <f>'نفقات فعلية 2010'!I70</f>
        <v>1308.405</v>
      </c>
      <c r="G13" s="322"/>
      <c r="H13" s="319">
        <f>'مصدق 2011'!I70</f>
        <v>407.46</v>
      </c>
      <c r="I13" s="320"/>
      <c r="J13" s="319">
        <f>'منقح 2011'!I70</f>
        <v>1045.46</v>
      </c>
      <c r="K13" s="320"/>
      <c r="L13" s="309">
        <f>'مقترح 2012'!I70</f>
        <v>2396.0749999999998</v>
      </c>
      <c r="M13" s="310"/>
      <c r="N13" s="309">
        <f>متفق2012!I70</f>
        <v>407.46</v>
      </c>
      <c r="O13" s="310"/>
      <c r="P13" s="36">
        <f t="shared" si="5"/>
        <v>0</v>
      </c>
      <c r="Q13" s="36">
        <f t="shared" si="6"/>
        <v>-61.025768561207514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2009'!J70</f>
        <v>4754.2579999999998</v>
      </c>
      <c r="D14" s="321">
        <f>'معدل 2010'!J70</f>
        <v>14224.621999999999</v>
      </c>
      <c r="E14" s="322"/>
      <c r="F14" s="321">
        <f>'نفقات فعلية 2010'!J70</f>
        <v>11026.199000000001</v>
      </c>
      <c r="G14" s="322"/>
      <c r="H14" s="319">
        <f>'مصدق 2011'!J70</f>
        <v>29000</v>
      </c>
      <c r="I14" s="320"/>
      <c r="J14" s="319">
        <f>'منقح 2011'!J70</f>
        <v>34126.165999999997</v>
      </c>
      <c r="K14" s="320"/>
      <c r="L14" s="309">
        <f>'مقترح 2012'!J70</f>
        <v>35821.050000000003</v>
      </c>
      <c r="M14" s="310"/>
      <c r="N14" s="309">
        <f>متفق2012!J70</f>
        <v>14000</v>
      </c>
      <c r="O14" s="310"/>
      <c r="P14" s="36">
        <f t="shared" si="5"/>
        <v>-51.724137931034477</v>
      </c>
      <c r="Q14" s="36">
        <f t="shared" si="6"/>
        <v>-58.975760711003986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2009'!N70</f>
        <v>0</v>
      </c>
      <c r="D15" s="323">
        <f>'معدل 2010'!N70</f>
        <v>0</v>
      </c>
      <c r="E15" s="324"/>
      <c r="F15" s="323">
        <f>'نفقات فعلية 2010'!N70</f>
        <v>0</v>
      </c>
      <c r="G15" s="324"/>
      <c r="H15" s="333">
        <f>'مصدق 2011'!N70</f>
        <v>0</v>
      </c>
      <c r="I15" s="334"/>
      <c r="J15" s="333">
        <f>'منقح 2011'!N70</f>
        <v>0</v>
      </c>
      <c r="K15" s="334"/>
      <c r="L15" s="325">
        <f>'مقترح 2012'!N70</f>
        <v>0</v>
      </c>
      <c r="M15" s="326"/>
      <c r="N15" s="325">
        <f>متفق2012!N70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174087.014</v>
      </c>
      <c r="D16" s="416">
        <f>D6+D15</f>
        <v>217016.00700000001</v>
      </c>
      <c r="E16" s="417"/>
      <c r="F16" s="416">
        <f t="shared" ref="F16" si="7">F6+F15</f>
        <v>183055.96400000001</v>
      </c>
      <c r="G16" s="417"/>
      <c r="H16" s="416">
        <f>H6+H15</f>
        <v>234155.55900000001</v>
      </c>
      <c r="I16" s="417"/>
      <c r="J16" s="416">
        <f t="shared" ref="J16" si="8">J6+J15</f>
        <v>250224.473</v>
      </c>
      <c r="K16" s="417"/>
      <c r="L16" s="418">
        <f t="shared" ref="L16" si="9">L6+L15</f>
        <v>320242.28399999999</v>
      </c>
      <c r="M16" s="419"/>
      <c r="N16" s="418">
        <f>N6+N15</f>
        <v>232892.133</v>
      </c>
      <c r="O16" s="419"/>
      <c r="P16" s="36">
        <f t="shared" si="5"/>
        <v>-0.53956694660407534</v>
      </c>
      <c r="Q16" s="36">
        <f t="shared" si="6"/>
        <v>-6.9267165566175404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2009'!C70</f>
        <v>2979.4760000000001</v>
      </c>
      <c r="E21" s="318"/>
      <c r="F21" s="309">
        <f>ايرادفعلي2010!C70</f>
        <v>1056.1379999999999</v>
      </c>
      <c r="G21" s="310"/>
      <c r="H21" s="309">
        <f>مخطط2011!C70</f>
        <v>1865</v>
      </c>
      <c r="I21" s="310"/>
      <c r="J21" s="315">
        <f>مخطط2012!C70</f>
        <v>1591</v>
      </c>
      <c r="K21" s="316"/>
      <c r="L21" s="37">
        <f>(J21/H21-1)*100</f>
        <v>-14.691689008042896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2009'!D70</f>
        <v>0</v>
      </c>
      <c r="E22" s="318"/>
      <c r="F22" s="309">
        <f>ايرادفعلي2010!D70</f>
        <v>0</v>
      </c>
      <c r="G22" s="310"/>
      <c r="H22" s="309">
        <f>مخطط2011!D70</f>
        <v>0</v>
      </c>
      <c r="I22" s="310"/>
      <c r="J22" s="315">
        <f>مخطط2012!D70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2009'!E70</f>
        <v>0</v>
      </c>
      <c r="E23" s="318"/>
      <c r="F23" s="309">
        <f>ايرادفعلي2010!E70</f>
        <v>0</v>
      </c>
      <c r="G23" s="310"/>
      <c r="H23" s="309">
        <f>مخطط2011!E70</f>
        <v>0</v>
      </c>
      <c r="I23" s="310"/>
      <c r="J23" s="315">
        <f>مخطط2012!E70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2009'!F70</f>
        <v>347.00200000000001</v>
      </c>
      <c r="E24" s="318"/>
      <c r="F24" s="309">
        <f>ايرادفعلي2010!F70</f>
        <v>829.59900000000005</v>
      </c>
      <c r="G24" s="310"/>
      <c r="H24" s="309">
        <f>مخطط2011!F70</f>
        <v>396.5</v>
      </c>
      <c r="I24" s="310"/>
      <c r="J24" s="315">
        <f>مخطط2012!F70</f>
        <v>707</v>
      </c>
      <c r="K24" s="316"/>
      <c r="L24" s="37">
        <f t="shared" si="10"/>
        <v>78.310214375788149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2009'!G70</f>
        <v>1.7250000000000001</v>
      </c>
      <c r="E25" s="318"/>
      <c r="F25" s="309">
        <f>ايرادفعلي2010!G70</f>
        <v>113.25</v>
      </c>
      <c r="G25" s="310"/>
      <c r="H25" s="309">
        <f>مخطط2011!G70</f>
        <v>0</v>
      </c>
      <c r="I25" s="310"/>
      <c r="J25" s="315">
        <f>مخطط2012!G70</f>
        <v>10</v>
      </c>
      <c r="K25" s="316"/>
      <c r="L25" s="37" t="e">
        <f t="shared" si="10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3328.203</v>
      </c>
      <c r="E26" s="393"/>
      <c r="F26" s="392">
        <f>SUM(F21:G25)</f>
        <v>1998.9870000000001</v>
      </c>
      <c r="G26" s="393"/>
      <c r="H26" s="392">
        <f>SUM(H21:I25)</f>
        <v>2261.5</v>
      </c>
      <c r="I26" s="393"/>
      <c r="J26" s="392">
        <f>SUM(J21:K25)</f>
        <v>2308</v>
      </c>
      <c r="K26" s="393"/>
      <c r="L26" s="37">
        <f t="shared" si="10"/>
        <v>2.0561574176431563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/>
      <c r="E29" s="182"/>
      <c r="F29" s="182"/>
      <c r="G29" s="182">
        <v>11</v>
      </c>
      <c r="H29" s="182">
        <v>64</v>
      </c>
      <c r="I29" s="182">
        <v>45</v>
      </c>
      <c r="J29" s="182">
        <v>41</v>
      </c>
      <c r="K29" s="182">
        <v>39</v>
      </c>
      <c r="L29" s="182">
        <v>786</v>
      </c>
      <c r="M29" s="182">
        <v>415</v>
      </c>
      <c r="N29" s="182">
        <v>229</v>
      </c>
      <c r="O29" s="182">
        <v>185</v>
      </c>
      <c r="P29" s="172">
        <f>SUM(D29:O29)</f>
        <v>1815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0</v>
      </c>
      <c r="E32" s="187">
        <v>0</v>
      </c>
      <c r="F32" s="187">
        <v>0</v>
      </c>
      <c r="G32" s="187">
        <v>19</v>
      </c>
      <c r="H32" s="187">
        <v>76</v>
      </c>
      <c r="I32" s="187">
        <v>84</v>
      </c>
      <c r="J32" s="187">
        <v>106</v>
      </c>
      <c r="K32" s="187">
        <v>90</v>
      </c>
      <c r="L32" s="187">
        <v>1425</v>
      </c>
      <c r="M32" s="187">
        <v>538</v>
      </c>
      <c r="N32" s="187">
        <v>256</v>
      </c>
      <c r="O32" s="187">
        <v>219</v>
      </c>
      <c r="P32" s="172">
        <f>SUM(D32:O32)</f>
        <v>2813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رقم(1)2012'!C66</f>
        <v>0</v>
      </c>
      <c r="E35" s="192">
        <f>'جدول رقم(1)2012'!D66</f>
        <v>0</v>
      </c>
      <c r="F35" s="192">
        <f>'جدول رقم(1)2012'!E66</f>
        <v>0</v>
      </c>
      <c r="G35" s="192">
        <f>'جدول رقم(1)2012'!F66</f>
        <v>15</v>
      </c>
      <c r="H35" s="192">
        <f>'جدول رقم(1)2012'!G66</f>
        <v>60</v>
      </c>
      <c r="I35" s="192">
        <f>'جدول رقم(1)2012'!H66</f>
        <v>83</v>
      </c>
      <c r="J35" s="192">
        <f>'جدول رقم(1)2012'!I66</f>
        <v>131</v>
      </c>
      <c r="K35" s="192">
        <f>'جدول رقم(1)2012'!J66</f>
        <v>94</v>
      </c>
      <c r="L35" s="192">
        <f>'جدول رقم(1)2012'!K66</f>
        <v>1363</v>
      </c>
      <c r="M35" s="192">
        <f>'جدول رقم(1)2012'!L66</f>
        <v>544</v>
      </c>
      <c r="N35" s="192">
        <f>'جدول رقم(1)2012'!M66</f>
        <v>242</v>
      </c>
      <c r="O35" s="192">
        <f>'جدول رقم(1)2012'!N66</f>
        <v>325</v>
      </c>
      <c r="P35" s="193">
        <f>SUM(D35:O35)</f>
        <v>2857</v>
      </c>
      <c r="Q35" s="32">
        <v>81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6.375" customWidth="1"/>
    <col min="11" max="11" width="7.1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669589.73999999987</v>
      </c>
      <c r="D6" s="416">
        <f>SUM(D7:E14)</f>
        <v>1469756.811</v>
      </c>
      <c r="E6" s="417"/>
      <c r="F6" s="416">
        <f t="shared" ref="F6" si="0">SUM(F7:G14)</f>
        <v>1374952.993</v>
      </c>
      <c r="G6" s="417"/>
      <c r="H6" s="416">
        <f t="shared" ref="H6" si="1">SUM(H7:I14)</f>
        <v>496500.397</v>
      </c>
      <c r="I6" s="417"/>
      <c r="J6" s="416">
        <f t="shared" ref="J6" si="2">SUM(J7:K14)</f>
        <v>743736.57100000011</v>
      </c>
      <c r="K6" s="417"/>
      <c r="L6" s="418">
        <f t="shared" ref="L6" si="3">SUM(L7:M14)</f>
        <v>1405128.388</v>
      </c>
      <c r="M6" s="419"/>
      <c r="N6" s="418">
        <f t="shared" ref="N6" si="4">SUM(N7:O14)</f>
        <v>479312.93900000001</v>
      </c>
      <c r="O6" s="419"/>
      <c r="P6" s="36">
        <f>(N6/H6-1)*100</f>
        <v>-3.461720897677345</v>
      </c>
      <c r="Q6" s="36">
        <f>(N6/J6-1)*100</f>
        <v>-35.553399188702805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2009'!C71</f>
        <v>67123.221999999994</v>
      </c>
      <c r="D7" s="321">
        <f>'معدل 2010'!C71</f>
        <v>91683.930999999997</v>
      </c>
      <c r="E7" s="322"/>
      <c r="F7" s="321">
        <f>'نفقات فعلية 2010'!C71</f>
        <v>78814.539000000004</v>
      </c>
      <c r="G7" s="322"/>
      <c r="H7" s="319">
        <f>'مصدق 2011'!C71</f>
        <v>108527.264</v>
      </c>
      <c r="I7" s="320"/>
      <c r="J7" s="319">
        <f>'منقح 2011'!C71</f>
        <v>122412.56</v>
      </c>
      <c r="K7" s="320"/>
      <c r="L7" s="309">
        <f>'مقترح 2012'!C71</f>
        <v>127598.542</v>
      </c>
      <c r="M7" s="310"/>
      <c r="N7" s="309">
        <f>متفق2012!C71</f>
        <v>112081.806</v>
      </c>
      <c r="O7" s="310"/>
      <c r="P7" s="36">
        <f t="shared" ref="P7:P16" si="5">(N7/H7-1)*100</f>
        <v>3.2752525669494492</v>
      </c>
      <c r="Q7" s="36">
        <f t="shared" ref="Q7:Q16" si="6">(N7/J7-1)*100</f>
        <v>-8.4392925039718172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2009'!D71</f>
        <v>25234.81</v>
      </c>
      <c r="D8" s="321">
        <f>'معدل 2010'!D71</f>
        <v>56559.697</v>
      </c>
      <c r="E8" s="322"/>
      <c r="F8" s="321">
        <f>'نفقات فعلية 2010'!D71</f>
        <v>35568.779000000002</v>
      </c>
      <c r="G8" s="322"/>
      <c r="H8" s="319">
        <f>'مصدق 2011'!D71</f>
        <v>262020.106</v>
      </c>
      <c r="I8" s="320"/>
      <c r="J8" s="319">
        <f>'منقح 2011'!D71</f>
        <v>302994.62800000003</v>
      </c>
      <c r="K8" s="320"/>
      <c r="L8" s="309">
        <f>'مقترح 2012'!D71</f>
        <v>927924.00600000005</v>
      </c>
      <c r="M8" s="310"/>
      <c r="N8" s="309">
        <f>متفق2012!D71</f>
        <v>322178.10600000003</v>
      </c>
      <c r="O8" s="310"/>
      <c r="P8" s="36">
        <f t="shared" si="5"/>
        <v>22.959306794570967</v>
      </c>
      <c r="Q8" s="36">
        <f t="shared" si="6"/>
        <v>6.3312931079424928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2009'!E71</f>
        <v>0</v>
      </c>
      <c r="D9" s="321">
        <f>'معدل 2010'!E71</f>
        <v>0</v>
      </c>
      <c r="E9" s="322"/>
      <c r="F9" s="321">
        <f>'نفقات فعلية 2010'!E71</f>
        <v>0</v>
      </c>
      <c r="G9" s="322"/>
      <c r="H9" s="319">
        <f>'مصدق 2011'!E71</f>
        <v>0</v>
      </c>
      <c r="I9" s="320"/>
      <c r="J9" s="319">
        <f>'منقح 2011'!E71</f>
        <v>0</v>
      </c>
      <c r="K9" s="320"/>
      <c r="L9" s="309">
        <f>'مقترح 2012'!E71</f>
        <v>0</v>
      </c>
      <c r="M9" s="310"/>
      <c r="N9" s="309">
        <f>متفق2012!E71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2009'!F71</f>
        <v>0</v>
      </c>
      <c r="D10" s="321">
        <f>'معدل 2010'!F71</f>
        <v>0</v>
      </c>
      <c r="E10" s="322"/>
      <c r="F10" s="321">
        <f>'نفقات فعلية 2010'!F71</f>
        <v>0</v>
      </c>
      <c r="G10" s="322"/>
      <c r="H10" s="319">
        <f>'مصدق 2011'!F71</f>
        <v>0</v>
      </c>
      <c r="I10" s="320"/>
      <c r="J10" s="319">
        <f>'منقح 2011'!F71</f>
        <v>0</v>
      </c>
      <c r="K10" s="320"/>
      <c r="L10" s="309">
        <f>'مقترح 2012'!F71</f>
        <v>0</v>
      </c>
      <c r="M10" s="310"/>
      <c r="N10" s="309">
        <f>متفق2012!F71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2009'!G71</f>
        <v>0</v>
      </c>
      <c r="D11" s="321">
        <f>'معدل 2010'!G71</f>
        <v>0</v>
      </c>
      <c r="E11" s="322"/>
      <c r="F11" s="321">
        <f>'نفقات فعلية 2010'!G71</f>
        <v>180556.54399999999</v>
      </c>
      <c r="G11" s="322"/>
      <c r="H11" s="319">
        <f>'مصدق 2011'!G71</f>
        <v>0</v>
      </c>
      <c r="I11" s="320"/>
      <c r="J11" s="319">
        <f>'منقح 2011'!G71</f>
        <v>0</v>
      </c>
      <c r="K11" s="320"/>
      <c r="L11" s="309">
        <f>'مقترح 2012'!G71</f>
        <v>65000</v>
      </c>
      <c r="M11" s="310"/>
      <c r="N11" s="309">
        <f>متفق2012!G71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2009'!H71</f>
        <v>521966.83500000002</v>
      </c>
      <c r="D12" s="321">
        <f>'معدل 2010'!H71</f>
        <v>1002776.1139999999</v>
      </c>
      <c r="E12" s="322"/>
      <c r="F12" s="321">
        <f>'نفقات فعلية 2010'!H71</f>
        <v>956972.62699999998</v>
      </c>
      <c r="G12" s="322"/>
      <c r="H12" s="319">
        <f>'مصدق 2011'!H71</f>
        <v>633.15</v>
      </c>
      <c r="I12" s="320"/>
      <c r="J12" s="319">
        <f>'منقح 2011'!H71</f>
        <v>633.15</v>
      </c>
      <c r="K12" s="320"/>
      <c r="L12" s="309">
        <f>'مقترح 2012'!H71</f>
        <v>4518.84</v>
      </c>
      <c r="M12" s="310"/>
      <c r="N12" s="309">
        <f>متفق2012!H71</f>
        <v>633.15</v>
      </c>
      <c r="O12" s="310"/>
      <c r="P12" s="36">
        <f t="shared" si="5"/>
        <v>0</v>
      </c>
      <c r="Q12" s="36">
        <f t="shared" si="6"/>
        <v>0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2009'!I71</f>
        <v>47295.334999999999</v>
      </c>
      <c r="D13" s="321">
        <f>'معدل 2010'!I71</f>
        <v>303938.73599999998</v>
      </c>
      <c r="E13" s="322"/>
      <c r="F13" s="321">
        <f>'نفقات فعلية 2010'!I71</f>
        <v>112955.88</v>
      </c>
      <c r="G13" s="322"/>
      <c r="H13" s="319">
        <f>'مصدق 2011'!I71</f>
        <v>87675.256999999998</v>
      </c>
      <c r="I13" s="320"/>
      <c r="J13" s="319">
        <f>'منقح 2011'!I71</f>
        <v>202767.35500000001</v>
      </c>
      <c r="K13" s="320"/>
      <c r="L13" s="309">
        <f>'مقترح 2012'!I71</f>
        <v>127586</v>
      </c>
      <c r="M13" s="310"/>
      <c r="N13" s="309">
        <f>متفق2012!I71</f>
        <v>6195.2569999999996</v>
      </c>
      <c r="O13" s="310"/>
      <c r="P13" s="36">
        <f t="shared" si="5"/>
        <v>-92.933859321336229</v>
      </c>
      <c r="Q13" s="36">
        <f t="shared" si="6"/>
        <v>-96.9446477220162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2009'!J71</f>
        <v>7969.5379999999996</v>
      </c>
      <c r="D14" s="321">
        <f>'معدل 2010'!J71</f>
        <v>14798.333000000001</v>
      </c>
      <c r="E14" s="322"/>
      <c r="F14" s="321">
        <f>'نفقات فعلية 2010'!J71</f>
        <v>10084.624</v>
      </c>
      <c r="G14" s="322"/>
      <c r="H14" s="319">
        <f>'مصدق 2011'!J71</f>
        <v>37644.620000000003</v>
      </c>
      <c r="I14" s="320"/>
      <c r="J14" s="319">
        <f>'منقح 2011'!J71</f>
        <v>114928.878</v>
      </c>
      <c r="K14" s="320"/>
      <c r="L14" s="309">
        <f>'مقترح 2012'!J71</f>
        <v>152501</v>
      </c>
      <c r="M14" s="310"/>
      <c r="N14" s="309">
        <f>متفق2012!J71</f>
        <v>38224.620000000003</v>
      </c>
      <c r="O14" s="310"/>
      <c r="P14" s="36">
        <f t="shared" si="5"/>
        <v>1.5407248100790971</v>
      </c>
      <c r="Q14" s="36">
        <f t="shared" si="6"/>
        <v>-66.740630670735328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2009'!N71</f>
        <v>2706247.95</v>
      </c>
      <c r="D15" s="323">
        <f>'معدل 2010'!N71</f>
        <v>3737769.0580000002</v>
      </c>
      <c r="E15" s="324"/>
      <c r="F15" s="323">
        <f>'نفقات فعلية 2010'!N71</f>
        <v>2326601.2280000001</v>
      </c>
      <c r="G15" s="324"/>
      <c r="H15" s="333">
        <f>'مصدق 2011'!N71</f>
        <v>4614600</v>
      </c>
      <c r="I15" s="334"/>
      <c r="J15" s="333">
        <f>'منقح 2011'!N71</f>
        <v>4842321.7410000004</v>
      </c>
      <c r="K15" s="334"/>
      <c r="L15" s="325">
        <f>'مقترح 2012'!N71</f>
        <v>8752933.8440000005</v>
      </c>
      <c r="M15" s="326"/>
      <c r="N15" s="325">
        <f>متفق2012!N71</f>
        <v>7304681.5880000005</v>
      </c>
      <c r="O15" s="326"/>
      <c r="P15" s="36">
        <f t="shared" si="5"/>
        <v>58.29501122524163</v>
      </c>
      <c r="Q15" s="36">
        <f t="shared" si="6"/>
        <v>50.850810390213596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3375837.69</v>
      </c>
      <c r="D16" s="416">
        <f>D6+D15</f>
        <v>5207525.8689999999</v>
      </c>
      <c r="E16" s="417"/>
      <c r="F16" s="416">
        <f t="shared" ref="F16" si="7">F6+F15</f>
        <v>3701554.2209999999</v>
      </c>
      <c r="G16" s="417"/>
      <c r="H16" s="416">
        <f>H6+H15</f>
        <v>5111100.3969999999</v>
      </c>
      <c r="I16" s="417"/>
      <c r="J16" s="416">
        <f t="shared" ref="J16" si="8">J6+J15</f>
        <v>5586058.3120000008</v>
      </c>
      <c r="K16" s="417"/>
      <c r="L16" s="418">
        <f t="shared" ref="L16" si="9">L6+L15</f>
        <v>10158062.232000001</v>
      </c>
      <c r="M16" s="419"/>
      <c r="N16" s="418">
        <f>N6+N15</f>
        <v>7783994.5270000007</v>
      </c>
      <c r="O16" s="419"/>
      <c r="P16" s="36">
        <f t="shared" si="5"/>
        <v>52.295864342028509</v>
      </c>
      <c r="Q16" s="36">
        <f t="shared" si="6"/>
        <v>39.346818315132538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2009'!C71</f>
        <v>414.48099999999999</v>
      </c>
      <c r="E21" s="318"/>
      <c r="F21" s="309">
        <f>ايرادفعلي2010!C71</f>
        <v>557.529</v>
      </c>
      <c r="G21" s="310"/>
      <c r="H21" s="309">
        <f>مخطط2011!C71</f>
        <v>689</v>
      </c>
      <c r="I21" s="310"/>
      <c r="J21" s="315">
        <f>مخطط2012!C71</f>
        <v>745.25</v>
      </c>
      <c r="K21" s="316"/>
      <c r="L21" s="37">
        <f>(J21/H21-1)*100</f>
        <v>8.1640058055152398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2009'!D71</f>
        <v>0</v>
      </c>
      <c r="E22" s="318"/>
      <c r="F22" s="309">
        <f>ايرادفعلي2010!D71</f>
        <v>1.212</v>
      </c>
      <c r="G22" s="310"/>
      <c r="H22" s="309">
        <f>مخطط2011!D71</f>
        <v>0</v>
      </c>
      <c r="I22" s="310"/>
      <c r="J22" s="315">
        <f>مخطط2012!D71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2009'!E71</f>
        <v>0</v>
      </c>
      <c r="E23" s="318"/>
      <c r="F23" s="309">
        <f>ايرادفعلي2010!E71</f>
        <v>0</v>
      </c>
      <c r="G23" s="310"/>
      <c r="H23" s="309">
        <f>مخطط2011!E71</f>
        <v>0</v>
      </c>
      <c r="I23" s="310"/>
      <c r="J23" s="315">
        <f>مخطط2012!E71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2009'!F71</f>
        <v>8847.7099999999991</v>
      </c>
      <c r="E24" s="318"/>
      <c r="F24" s="309">
        <f>ايرادفعلي2010!F71</f>
        <v>13192.637000000001</v>
      </c>
      <c r="G24" s="310"/>
      <c r="H24" s="309">
        <f>مخطط2011!F71</f>
        <v>9477.8799999999992</v>
      </c>
      <c r="I24" s="310"/>
      <c r="J24" s="315">
        <f>مخطط2012!F71</f>
        <v>36487.324999999997</v>
      </c>
      <c r="K24" s="316"/>
      <c r="L24" s="37">
        <f t="shared" si="10"/>
        <v>284.97348563180799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2009'!G71</f>
        <v>104.483</v>
      </c>
      <c r="E25" s="318"/>
      <c r="F25" s="309">
        <f>ايرادفعلي2010!G71</f>
        <v>551.53300000000002</v>
      </c>
      <c r="G25" s="310"/>
      <c r="H25" s="309">
        <f>مخطط2011!G71</f>
        <v>10</v>
      </c>
      <c r="I25" s="310"/>
      <c r="J25" s="315">
        <f>مخطط2012!G71</f>
        <v>93</v>
      </c>
      <c r="K25" s="316"/>
      <c r="L25" s="37">
        <f t="shared" si="10"/>
        <v>830.00000000000011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9366.6739999999991</v>
      </c>
      <c r="E26" s="393"/>
      <c r="F26" s="392">
        <f>SUM(F21:G25)</f>
        <v>14302.911</v>
      </c>
      <c r="G26" s="393"/>
      <c r="H26" s="392">
        <f>SUM(H21:I25)</f>
        <v>10176.879999999999</v>
      </c>
      <c r="I26" s="393"/>
      <c r="J26" s="392">
        <f>SUM(J21:K25)</f>
        <v>37325.574999999997</v>
      </c>
      <c r="K26" s="393"/>
      <c r="L26" s="37">
        <f t="shared" si="10"/>
        <v>266.76835140042925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>
        <v>15</v>
      </c>
      <c r="E29" s="182">
        <v>112</v>
      </c>
      <c r="F29" s="182">
        <v>347</v>
      </c>
      <c r="G29" s="182">
        <v>206</v>
      </c>
      <c r="H29" s="182">
        <v>405</v>
      </c>
      <c r="I29" s="182">
        <v>587</v>
      </c>
      <c r="J29" s="182">
        <v>1072</v>
      </c>
      <c r="K29" s="182">
        <v>1089</v>
      </c>
      <c r="L29" s="182">
        <v>1784</v>
      </c>
      <c r="M29" s="182">
        <v>860</v>
      </c>
      <c r="N29" s="182">
        <v>729</v>
      </c>
      <c r="O29" s="182">
        <v>807</v>
      </c>
      <c r="P29" s="172">
        <f>SUM(D29:O29)</f>
        <v>8013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15</v>
      </c>
      <c r="E32" s="187">
        <v>115</v>
      </c>
      <c r="F32" s="187">
        <v>351</v>
      </c>
      <c r="G32" s="187">
        <v>221</v>
      </c>
      <c r="H32" s="187">
        <v>440</v>
      </c>
      <c r="I32" s="187">
        <v>655</v>
      </c>
      <c r="J32" s="187">
        <v>1185</v>
      </c>
      <c r="K32" s="187">
        <v>1212</v>
      </c>
      <c r="L32" s="187">
        <v>1848</v>
      </c>
      <c r="M32" s="188">
        <v>888</v>
      </c>
      <c r="N32" s="188">
        <v>744</v>
      </c>
      <c r="O32" s="187">
        <v>815</v>
      </c>
      <c r="P32" s="172">
        <f>SUM(D32:O32)</f>
        <v>8489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رقم(1)2012'!C67</f>
        <v>15</v>
      </c>
      <c r="E35" s="192">
        <f>'جدول رقم(1)2012'!D67</f>
        <v>119</v>
      </c>
      <c r="F35" s="192">
        <f>'جدول رقم(1)2012'!E67</f>
        <v>379</v>
      </c>
      <c r="G35" s="192">
        <f>'جدول رقم(1)2012'!F67</f>
        <v>323</v>
      </c>
      <c r="H35" s="192">
        <f>'جدول رقم(1)2012'!G67</f>
        <v>489</v>
      </c>
      <c r="I35" s="192">
        <f>'جدول رقم(1)2012'!H67</f>
        <v>822</v>
      </c>
      <c r="J35" s="192">
        <f>'جدول رقم(1)2012'!I67</f>
        <v>1638</v>
      </c>
      <c r="K35" s="192">
        <f>'جدول رقم(1)2012'!J67</f>
        <v>1142</v>
      </c>
      <c r="L35" s="192">
        <f>'جدول رقم(1)2012'!K67</f>
        <v>3446</v>
      </c>
      <c r="M35" s="192">
        <f>'جدول رقم(1)2012'!L67</f>
        <v>973</v>
      </c>
      <c r="N35" s="192">
        <f>'جدول رقم(1)2012'!M67</f>
        <v>659</v>
      </c>
      <c r="O35" s="192">
        <f>'جدول رقم(1)2012'!N67</f>
        <v>597</v>
      </c>
      <c r="P35" s="193">
        <f>SUM(D35:O35)</f>
        <v>10602</v>
      </c>
      <c r="Q35" s="32">
        <v>82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10737.634999999998</v>
      </c>
      <c r="D6" s="416">
        <f>SUM(D7:E14)</f>
        <v>29370.031999999999</v>
      </c>
      <c r="E6" s="417"/>
      <c r="F6" s="416">
        <f t="shared" ref="F6" si="0">SUM(F7:G14)</f>
        <v>18785.514999999999</v>
      </c>
      <c r="G6" s="417"/>
      <c r="H6" s="416">
        <f t="shared" ref="H6" si="1">SUM(H7:I14)</f>
        <v>31525.394</v>
      </c>
      <c r="I6" s="417"/>
      <c r="J6" s="416">
        <f t="shared" ref="J6" si="2">SUM(J7:K14)</f>
        <v>32843.150999999998</v>
      </c>
      <c r="K6" s="417"/>
      <c r="L6" s="418">
        <f t="shared" ref="L6" si="3">SUM(L7:M14)</f>
        <v>38915.792999999998</v>
      </c>
      <c r="M6" s="419"/>
      <c r="N6" s="418">
        <f t="shared" ref="N6" si="4">SUM(N7:O14)</f>
        <v>31894.757000000001</v>
      </c>
      <c r="O6" s="419"/>
      <c r="P6" s="36">
        <f>(N6/H6-1)*100</f>
        <v>1.1716364274463986</v>
      </c>
      <c r="Q6" s="36">
        <f>(N6/J6-1)*100</f>
        <v>-2.8876461944835841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2009'!C72</f>
        <v>4347.3649999999998</v>
      </c>
      <c r="D7" s="321">
        <f>'معدل 2010'!C72</f>
        <v>10313.046</v>
      </c>
      <c r="E7" s="322"/>
      <c r="F7" s="321">
        <f>'نفقات فعلية 2010'!C72</f>
        <v>7343.893</v>
      </c>
      <c r="G7" s="322"/>
      <c r="H7" s="319">
        <f>'مصدق 2011'!C72</f>
        <v>10402.717000000001</v>
      </c>
      <c r="I7" s="320"/>
      <c r="J7" s="319">
        <f>'منقح 2011'!C72</f>
        <v>10845.124</v>
      </c>
      <c r="K7" s="320"/>
      <c r="L7" s="309">
        <f>'مقترح 2012'!C72</f>
        <v>12971.016</v>
      </c>
      <c r="M7" s="310"/>
      <c r="N7" s="309">
        <f>متفق2012!C72</f>
        <v>10772.08</v>
      </c>
      <c r="O7" s="310"/>
      <c r="P7" s="36">
        <f t="shared" ref="P7:P16" si="5">(N7/H7-1)*100</f>
        <v>3.55063970306988</v>
      </c>
      <c r="Q7" s="36">
        <f t="shared" ref="Q7:Q16" si="6">(N7/J7-1)*100</f>
        <v>-0.67351927004246637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2009'!D72</f>
        <v>4492.7129999999997</v>
      </c>
      <c r="D8" s="321">
        <f>'معدل 2010'!D72</f>
        <v>13732.784</v>
      </c>
      <c r="E8" s="322"/>
      <c r="F8" s="321">
        <f>'نفقات فعلية 2010'!D72</f>
        <v>7519.4470000000001</v>
      </c>
      <c r="G8" s="322"/>
      <c r="H8" s="319">
        <f>'مصدق 2011'!D72</f>
        <v>16623.913</v>
      </c>
      <c r="I8" s="320"/>
      <c r="J8" s="319">
        <f>'منقح 2011'!D72</f>
        <v>16592.262999999999</v>
      </c>
      <c r="K8" s="320"/>
      <c r="L8" s="309">
        <f>'مقترح 2012'!D72</f>
        <v>18877.824000000001</v>
      </c>
      <c r="M8" s="310"/>
      <c r="N8" s="309">
        <f>متفق2012!D72</f>
        <v>16623.913</v>
      </c>
      <c r="O8" s="310"/>
      <c r="P8" s="36">
        <f t="shared" si="5"/>
        <v>0</v>
      </c>
      <c r="Q8" s="36">
        <f t="shared" si="6"/>
        <v>0.1907515569154139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2009'!E72</f>
        <v>0</v>
      </c>
      <c r="D9" s="321">
        <f>'معدل 2010'!E72</f>
        <v>0</v>
      </c>
      <c r="E9" s="322"/>
      <c r="F9" s="321">
        <f>'نفقات فعلية 2010'!E72</f>
        <v>0</v>
      </c>
      <c r="G9" s="322"/>
      <c r="H9" s="319">
        <f>'مصدق 2011'!E72</f>
        <v>0</v>
      </c>
      <c r="I9" s="320"/>
      <c r="J9" s="319">
        <f>'منقح 2011'!E72</f>
        <v>0</v>
      </c>
      <c r="K9" s="320"/>
      <c r="L9" s="309">
        <f>'مقترح 2012'!E72</f>
        <v>0</v>
      </c>
      <c r="M9" s="310"/>
      <c r="N9" s="309">
        <f>متفق2012!E72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2009'!F72</f>
        <v>0</v>
      </c>
      <c r="D10" s="321">
        <f>'معدل 2010'!F72</f>
        <v>0</v>
      </c>
      <c r="E10" s="322"/>
      <c r="F10" s="321">
        <f>'نفقات فعلية 2010'!F72</f>
        <v>0</v>
      </c>
      <c r="G10" s="322"/>
      <c r="H10" s="319">
        <f>'مصدق 2011'!F72</f>
        <v>0</v>
      </c>
      <c r="I10" s="320"/>
      <c r="J10" s="319">
        <f>'منقح 2011'!F72</f>
        <v>0</v>
      </c>
      <c r="K10" s="320"/>
      <c r="L10" s="309">
        <f>'مقترح 2012'!F72</f>
        <v>0</v>
      </c>
      <c r="M10" s="310"/>
      <c r="N10" s="309">
        <f>متفق2012!F72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2009'!G72</f>
        <v>0</v>
      </c>
      <c r="D11" s="321">
        <f>'معدل 2010'!G72</f>
        <v>0</v>
      </c>
      <c r="E11" s="322"/>
      <c r="F11" s="321">
        <f>'نفقات فعلية 2010'!G72</f>
        <v>0</v>
      </c>
      <c r="G11" s="322"/>
      <c r="H11" s="319">
        <f>'مصدق 2011'!G72</f>
        <v>0</v>
      </c>
      <c r="I11" s="320"/>
      <c r="J11" s="319">
        <f>'منقح 2011'!G72</f>
        <v>0</v>
      </c>
      <c r="K11" s="320"/>
      <c r="L11" s="309">
        <f>'مقترح 2012'!G72</f>
        <v>0</v>
      </c>
      <c r="M11" s="310"/>
      <c r="N11" s="309">
        <f>متفق2012!G72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2009'!H72</f>
        <v>0</v>
      </c>
      <c r="D12" s="321">
        <f>'معدل 2010'!H72</f>
        <v>0</v>
      </c>
      <c r="E12" s="322"/>
      <c r="F12" s="321">
        <f>'نفقات فعلية 2010'!H72</f>
        <v>0</v>
      </c>
      <c r="G12" s="322"/>
      <c r="H12" s="319">
        <f>'مصدق 2011'!H72</f>
        <v>0</v>
      </c>
      <c r="I12" s="320"/>
      <c r="J12" s="319">
        <f>'منقح 2011'!H72</f>
        <v>0</v>
      </c>
      <c r="K12" s="320"/>
      <c r="L12" s="309">
        <f>'مقترح 2012'!H72</f>
        <v>0</v>
      </c>
      <c r="M12" s="310"/>
      <c r="N12" s="309">
        <f>متفق2012!H72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2009'!I72</f>
        <v>114.66</v>
      </c>
      <c r="D13" s="321">
        <f>'معدل 2010'!I72</f>
        <v>408.43799999999999</v>
      </c>
      <c r="E13" s="322"/>
      <c r="F13" s="321">
        <f>'نفقات فعلية 2010'!I72</f>
        <v>346.55099999999999</v>
      </c>
      <c r="G13" s="322"/>
      <c r="H13" s="319">
        <f>'مصدق 2011'!I72</f>
        <v>212</v>
      </c>
      <c r="I13" s="320"/>
      <c r="J13" s="319">
        <f>'منقح 2011'!I72</f>
        <v>422</v>
      </c>
      <c r="K13" s="320"/>
      <c r="L13" s="309">
        <f>'مقترح 2012'!I72</f>
        <v>2091.7530000000002</v>
      </c>
      <c r="M13" s="310"/>
      <c r="N13" s="309">
        <f>متفق2012!I72</f>
        <v>212</v>
      </c>
      <c r="O13" s="310"/>
      <c r="P13" s="36">
        <f t="shared" si="5"/>
        <v>0</v>
      </c>
      <c r="Q13" s="36">
        <f t="shared" si="6"/>
        <v>-49.763033175355453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2009'!J72</f>
        <v>1782.8969999999999</v>
      </c>
      <c r="D14" s="321">
        <f>'معدل 2010'!J72</f>
        <v>4915.7640000000001</v>
      </c>
      <c r="E14" s="322"/>
      <c r="F14" s="321">
        <f>'نفقات فعلية 2010'!J72</f>
        <v>3575.6239999999998</v>
      </c>
      <c r="G14" s="322"/>
      <c r="H14" s="319">
        <f>'مصدق 2011'!J72</f>
        <v>4286.7640000000001</v>
      </c>
      <c r="I14" s="320"/>
      <c r="J14" s="319">
        <f>'منقح 2011'!J72</f>
        <v>4983.7640000000001</v>
      </c>
      <c r="K14" s="320"/>
      <c r="L14" s="309">
        <f>'مقترح 2012'!J72</f>
        <v>4975.2</v>
      </c>
      <c r="M14" s="310"/>
      <c r="N14" s="309">
        <f>متفق2012!J72</f>
        <v>4286.7640000000001</v>
      </c>
      <c r="O14" s="310"/>
      <c r="P14" s="36">
        <f t="shared" si="5"/>
        <v>0</v>
      </c>
      <c r="Q14" s="36">
        <f t="shared" si="6"/>
        <v>-13.985413434504522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2009'!N72</f>
        <v>0</v>
      </c>
      <c r="D15" s="323">
        <f>'معدل 2010'!N72</f>
        <v>0</v>
      </c>
      <c r="E15" s="324"/>
      <c r="F15" s="323">
        <f>'نفقات فعلية 2010'!N72</f>
        <v>0</v>
      </c>
      <c r="G15" s="324"/>
      <c r="H15" s="333">
        <f>'مصدق 2011'!N72</f>
        <v>0</v>
      </c>
      <c r="I15" s="334"/>
      <c r="J15" s="333">
        <f>'منقح 2011'!N72</f>
        <v>0</v>
      </c>
      <c r="K15" s="334"/>
      <c r="L15" s="325">
        <f>'مقترح 2012'!N72</f>
        <v>0</v>
      </c>
      <c r="M15" s="326"/>
      <c r="N15" s="325">
        <f>متفق2012!N72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10737.634999999998</v>
      </c>
      <c r="D16" s="416">
        <f>D6+D15</f>
        <v>29370.031999999999</v>
      </c>
      <c r="E16" s="417"/>
      <c r="F16" s="416">
        <f t="shared" ref="F16" si="7">F6+F15</f>
        <v>18785.514999999999</v>
      </c>
      <c r="G16" s="417"/>
      <c r="H16" s="416">
        <f>H6+H15</f>
        <v>31525.394</v>
      </c>
      <c r="I16" s="417"/>
      <c r="J16" s="416">
        <f t="shared" ref="J16" si="8">J6+J15</f>
        <v>32843.150999999998</v>
      </c>
      <c r="K16" s="417"/>
      <c r="L16" s="418">
        <f t="shared" ref="L16" si="9">L6+L15</f>
        <v>38915.792999999998</v>
      </c>
      <c r="M16" s="419"/>
      <c r="N16" s="418">
        <f>N6+N15</f>
        <v>31894.757000000001</v>
      </c>
      <c r="O16" s="419"/>
      <c r="P16" s="36">
        <f t="shared" si="5"/>
        <v>1.1716364274463986</v>
      </c>
      <c r="Q16" s="36">
        <f t="shared" si="6"/>
        <v>-2.8876461944835841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2009'!C72</f>
        <v>8.59</v>
      </c>
      <c r="E21" s="318"/>
      <c r="F21" s="309">
        <f>ايرادفعلي2010!C72</f>
        <v>15.147</v>
      </c>
      <c r="G21" s="310"/>
      <c r="H21" s="309">
        <f>مخطط2011!C72</f>
        <v>116</v>
      </c>
      <c r="I21" s="310"/>
      <c r="J21" s="315">
        <f>مخطط2012!C72</f>
        <v>53.25</v>
      </c>
      <c r="K21" s="316"/>
      <c r="L21" s="37">
        <f>(J21/H21-1)*100</f>
        <v>-54.094827586206897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2009'!D72</f>
        <v>0</v>
      </c>
      <c r="E22" s="318"/>
      <c r="F22" s="309">
        <f>ايرادفعلي2010!D72</f>
        <v>0</v>
      </c>
      <c r="G22" s="310"/>
      <c r="H22" s="309">
        <f>مخطط2011!D72</f>
        <v>0</v>
      </c>
      <c r="I22" s="310"/>
      <c r="J22" s="315">
        <f>مخطط2012!D72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2009'!E72</f>
        <v>0</v>
      </c>
      <c r="E23" s="318"/>
      <c r="F23" s="309">
        <f>ايرادفعلي2010!E72</f>
        <v>0</v>
      </c>
      <c r="G23" s="310"/>
      <c r="H23" s="309">
        <f>مخطط2011!E72</f>
        <v>0</v>
      </c>
      <c r="I23" s="310"/>
      <c r="J23" s="315">
        <f>مخطط2012!E72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2009'!F72</f>
        <v>7.0049999999999999</v>
      </c>
      <c r="E24" s="318"/>
      <c r="F24" s="309">
        <f>ايرادفعلي2010!F72</f>
        <v>88.644000000000005</v>
      </c>
      <c r="G24" s="310"/>
      <c r="H24" s="309">
        <f>مخطط2011!F72</f>
        <v>12</v>
      </c>
      <c r="I24" s="310"/>
      <c r="J24" s="315">
        <f>مخطط2012!F72</f>
        <v>76.5</v>
      </c>
      <c r="K24" s="316"/>
      <c r="L24" s="37">
        <f t="shared" si="10"/>
        <v>537.5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2009'!G72</f>
        <v>0</v>
      </c>
      <c r="E25" s="318"/>
      <c r="F25" s="309">
        <f>ايرادفعلي2010!G72</f>
        <v>0</v>
      </c>
      <c r="G25" s="310"/>
      <c r="H25" s="309">
        <f>مخطط2011!G72</f>
        <v>0</v>
      </c>
      <c r="I25" s="310"/>
      <c r="J25" s="315">
        <f>مخطط2012!G72</f>
        <v>0</v>
      </c>
      <c r="K25" s="316"/>
      <c r="L25" s="37" t="e">
        <f t="shared" si="10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15.594999999999999</v>
      </c>
      <c r="E26" s="393"/>
      <c r="F26" s="392">
        <f>SUM(F21:G25)</f>
        <v>103.79100000000001</v>
      </c>
      <c r="G26" s="393"/>
      <c r="H26" s="392">
        <f>SUM(H21:I25)</f>
        <v>128</v>
      </c>
      <c r="I26" s="393"/>
      <c r="J26" s="392">
        <f>SUM(J21:K25)</f>
        <v>129.75</v>
      </c>
      <c r="K26" s="393"/>
      <c r="L26" s="37">
        <f t="shared" si="10"/>
        <v>1.3671875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/>
      <c r="E29" s="182">
        <v>15</v>
      </c>
      <c r="F29" s="182">
        <v>15</v>
      </c>
      <c r="G29" s="182">
        <v>38</v>
      </c>
      <c r="H29" s="182">
        <v>65</v>
      </c>
      <c r="I29" s="182">
        <v>2</v>
      </c>
      <c r="J29" s="182">
        <v>8</v>
      </c>
      <c r="K29" s="182">
        <v>14</v>
      </c>
      <c r="L29" s="182">
        <v>307</v>
      </c>
      <c r="M29" s="182">
        <v>185</v>
      </c>
      <c r="N29" s="182">
        <v>68</v>
      </c>
      <c r="O29" s="182">
        <v>70</v>
      </c>
      <c r="P29" s="172">
        <f>SUM(D29:O29)</f>
        <v>787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0</v>
      </c>
      <c r="E32" s="187">
        <v>15</v>
      </c>
      <c r="F32" s="187">
        <v>15</v>
      </c>
      <c r="G32" s="187">
        <v>41</v>
      </c>
      <c r="H32" s="187">
        <v>66</v>
      </c>
      <c r="I32" s="187">
        <v>5</v>
      </c>
      <c r="J32" s="187">
        <v>9</v>
      </c>
      <c r="K32" s="187">
        <v>17</v>
      </c>
      <c r="L32" s="187">
        <v>312</v>
      </c>
      <c r="M32" s="188">
        <v>188</v>
      </c>
      <c r="N32" s="188">
        <v>68</v>
      </c>
      <c r="O32" s="187">
        <v>70</v>
      </c>
      <c r="P32" s="172">
        <f>SUM(D32:O32)</f>
        <v>806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رقم(1)2012'!C68</f>
        <v>0</v>
      </c>
      <c r="E35" s="192">
        <f>'جدول رقم(1)2012'!D68</f>
        <v>15</v>
      </c>
      <c r="F35" s="192">
        <f>'جدول رقم(1)2012'!E68</f>
        <v>21</v>
      </c>
      <c r="G35" s="192">
        <f>'جدول رقم(1)2012'!F68</f>
        <v>32</v>
      </c>
      <c r="H35" s="192">
        <f>'جدول رقم(1)2012'!G68</f>
        <v>50</v>
      </c>
      <c r="I35" s="192">
        <f>'جدول رقم(1)2012'!H68</f>
        <v>17</v>
      </c>
      <c r="J35" s="192">
        <f>'جدول رقم(1)2012'!I68</f>
        <v>21</v>
      </c>
      <c r="K35" s="192">
        <f>'جدول رقم(1)2012'!J68</f>
        <v>34</v>
      </c>
      <c r="L35" s="192">
        <f>'جدول رقم(1)2012'!K68</f>
        <v>378</v>
      </c>
      <c r="M35" s="192">
        <f>'جدول رقم(1)2012'!L68</f>
        <v>136</v>
      </c>
      <c r="N35" s="192">
        <f>'جدول رقم(1)2012'!M68</f>
        <v>42</v>
      </c>
      <c r="O35" s="192">
        <f>'جدول رقم(1)2012'!N68</f>
        <v>81</v>
      </c>
      <c r="P35" s="193">
        <f>SUM(D35:O35)</f>
        <v>827</v>
      </c>
      <c r="Q35" s="32">
        <v>83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3965.0070000000001</v>
      </c>
      <c r="E6" s="417"/>
      <c r="F6" s="416">
        <f t="shared" ref="F6" si="0">SUM(F7:G14)</f>
        <v>1106.527</v>
      </c>
      <c r="G6" s="417"/>
      <c r="H6" s="416">
        <f t="shared" ref="H6" si="1">SUM(H7:I14)</f>
        <v>3760.931</v>
      </c>
      <c r="I6" s="417"/>
      <c r="J6" s="416">
        <f t="shared" ref="J6" si="2">SUM(J7:K14)</f>
        <v>3763.3310000000001</v>
      </c>
      <c r="K6" s="417"/>
      <c r="L6" s="418">
        <f t="shared" ref="L6" si="3">SUM(L7:M14)</f>
        <v>4604.25</v>
      </c>
      <c r="M6" s="419"/>
      <c r="N6" s="418">
        <f t="shared" ref="N6" si="4">SUM(N7:O14)</f>
        <v>4372.6939999999995</v>
      </c>
      <c r="O6" s="419"/>
      <c r="P6" s="36">
        <f>(N6/H6-1)*100</f>
        <v>16.266264922169515</v>
      </c>
      <c r="Q6" s="36">
        <f>(N6/J6-1)*100</f>
        <v>16.192118099630328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2009'!C73</f>
        <v>0</v>
      </c>
      <c r="D7" s="321">
        <f>'معدل 2010'!C73</f>
        <v>1485.675</v>
      </c>
      <c r="E7" s="322"/>
      <c r="F7" s="321">
        <f>'نفقات فعلية 2010'!C73</f>
        <v>379.97899999999998</v>
      </c>
      <c r="G7" s="322"/>
      <c r="H7" s="319">
        <f>'مصدق 2011'!C73</f>
        <v>1276.431</v>
      </c>
      <c r="I7" s="320"/>
      <c r="J7" s="319">
        <f>'منقح 2011'!C73</f>
        <v>1278.8309999999999</v>
      </c>
      <c r="K7" s="320"/>
      <c r="L7" s="309">
        <f>'مقترح 2012'!C73</f>
        <v>1946.2</v>
      </c>
      <c r="M7" s="310"/>
      <c r="N7" s="309">
        <f>متفق2012!C73</f>
        <v>1749.644</v>
      </c>
      <c r="O7" s="310"/>
      <c r="P7" s="36">
        <f t="shared" ref="P7:P16" si="5">(N7/H7-1)*100</f>
        <v>37.073135954861634</v>
      </c>
      <c r="Q7" s="36">
        <f t="shared" ref="Q7:Q16" si="6">(N7/J7-1)*100</f>
        <v>36.815888886021696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2009'!D73</f>
        <v>0</v>
      </c>
      <c r="D8" s="321">
        <f>'معدل 2010'!D73</f>
        <v>745.8</v>
      </c>
      <c r="E8" s="322"/>
      <c r="F8" s="321">
        <f>'نفقات فعلية 2010'!D73</f>
        <v>355.536</v>
      </c>
      <c r="G8" s="322"/>
      <c r="H8" s="319">
        <f>'مصدق 2011'!D73</f>
        <v>777</v>
      </c>
      <c r="I8" s="320"/>
      <c r="J8" s="319">
        <f>'منقح 2011'!D73</f>
        <v>777</v>
      </c>
      <c r="K8" s="320"/>
      <c r="L8" s="309">
        <f>'مقترح 2012'!D73</f>
        <v>908.05</v>
      </c>
      <c r="M8" s="310"/>
      <c r="N8" s="309">
        <f>متفق2012!D73</f>
        <v>898.05</v>
      </c>
      <c r="O8" s="310"/>
      <c r="P8" s="36">
        <f t="shared" si="5"/>
        <v>15.57915057915058</v>
      </c>
      <c r="Q8" s="36">
        <f t="shared" si="6"/>
        <v>15.57915057915058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2009'!E73</f>
        <v>0</v>
      </c>
      <c r="D9" s="321">
        <f>'معدل 2010'!E73</f>
        <v>0</v>
      </c>
      <c r="E9" s="322"/>
      <c r="F9" s="321">
        <f>'نفقات فعلية 2010'!E73</f>
        <v>0</v>
      </c>
      <c r="G9" s="322"/>
      <c r="H9" s="319">
        <f>'مصدق 2011'!E73</f>
        <v>0</v>
      </c>
      <c r="I9" s="320"/>
      <c r="J9" s="319">
        <f>'منقح 2011'!E73</f>
        <v>0</v>
      </c>
      <c r="K9" s="320"/>
      <c r="L9" s="309">
        <f>'مقترح 2012'!E73</f>
        <v>0</v>
      </c>
      <c r="M9" s="310"/>
      <c r="N9" s="309">
        <f>متفق2012!E73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2009'!F73</f>
        <v>0</v>
      </c>
      <c r="D10" s="321">
        <f>'معدل 2010'!F73</f>
        <v>0</v>
      </c>
      <c r="E10" s="322"/>
      <c r="F10" s="321">
        <f>'نفقات فعلية 2010'!F73</f>
        <v>0</v>
      </c>
      <c r="G10" s="322"/>
      <c r="H10" s="319">
        <f>'مصدق 2011'!F73</f>
        <v>0</v>
      </c>
      <c r="I10" s="320"/>
      <c r="J10" s="319">
        <f>'منقح 2011'!F73</f>
        <v>0</v>
      </c>
      <c r="K10" s="320"/>
      <c r="L10" s="309">
        <f>'مقترح 2012'!F73</f>
        <v>0</v>
      </c>
      <c r="M10" s="310"/>
      <c r="N10" s="309">
        <f>متفق2012!F73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2009'!G73</f>
        <v>0</v>
      </c>
      <c r="D11" s="321">
        <f>'معدل 2010'!G73</f>
        <v>0</v>
      </c>
      <c r="E11" s="322"/>
      <c r="F11" s="321">
        <f>'نفقات فعلية 2010'!G73</f>
        <v>0</v>
      </c>
      <c r="G11" s="322"/>
      <c r="H11" s="319">
        <f>'مصدق 2011'!G73</f>
        <v>0</v>
      </c>
      <c r="I11" s="320"/>
      <c r="J11" s="319">
        <f>'منقح 2011'!G73</f>
        <v>0</v>
      </c>
      <c r="K11" s="320"/>
      <c r="L11" s="309">
        <f>'مقترح 2012'!G73</f>
        <v>0</v>
      </c>
      <c r="M11" s="310"/>
      <c r="N11" s="309">
        <f>متفق2012!G73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2009'!H73</f>
        <v>0</v>
      </c>
      <c r="D12" s="321">
        <f>'معدل 2010'!H73</f>
        <v>0</v>
      </c>
      <c r="E12" s="322"/>
      <c r="F12" s="321">
        <f>'نفقات فعلية 2010'!H73</f>
        <v>0</v>
      </c>
      <c r="G12" s="322"/>
      <c r="H12" s="319">
        <f>'مصدق 2011'!H73</f>
        <v>0</v>
      </c>
      <c r="I12" s="320"/>
      <c r="J12" s="319">
        <f>'منقح 2011'!H73</f>
        <v>0</v>
      </c>
      <c r="K12" s="320"/>
      <c r="L12" s="309">
        <f>'مقترح 2012'!H73</f>
        <v>0</v>
      </c>
      <c r="M12" s="310"/>
      <c r="N12" s="309">
        <f>متفق2012!H73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2009'!I73</f>
        <v>0</v>
      </c>
      <c r="D13" s="321">
        <f>'معدل 2010'!I73</f>
        <v>33.531999999999996</v>
      </c>
      <c r="E13" s="322"/>
      <c r="F13" s="321">
        <f>'نفقات فعلية 2010'!I73</f>
        <v>5.5259999999999998</v>
      </c>
      <c r="G13" s="322"/>
      <c r="H13" s="319">
        <f>'مصدق 2011'!I73</f>
        <v>7.5</v>
      </c>
      <c r="I13" s="320"/>
      <c r="J13" s="319">
        <f>'منقح 2011'!I73</f>
        <v>7.5</v>
      </c>
      <c r="K13" s="320"/>
      <c r="L13" s="309">
        <f>'مقترح 2012'!I73</f>
        <v>40</v>
      </c>
      <c r="M13" s="310"/>
      <c r="N13" s="309">
        <f>متفق2012!I73</f>
        <v>25</v>
      </c>
      <c r="O13" s="310"/>
      <c r="P13" s="36">
        <f t="shared" si="5"/>
        <v>233.33333333333334</v>
      </c>
      <c r="Q13" s="36">
        <f t="shared" si="6"/>
        <v>233.33333333333334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2009'!J73</f>
        <v>0</v>
      </c>
      <c r="D14" s="321">
        <f>'معدل 2010'!J73</f>
        <v>1700</v>
      </c>
      <c r="E14" s="322"/>
      <c r="F14" s="321">
        <f>'نفقات فعلية 2010'!J73</f>
        <v>365.48599999999999</v>
      </c>
      <c r="G14" s="322"/>
      <c r="H14" s="319">
        <f>'مصدق 2011'!J73</f>
        <v>1700</v>
      </c>
      <c r="I14" s="320"/>
      <c r="J14" s="319">
        <f>'منقح 2011'!J73</f>
        <v>1700</v>
      </c>
      <c r="K14" s="320"/>
      <c r="L14" s="309">
        <f>'مقترح 2012'!J73</f>
        <v>1710</v>
      </c>
      <c r="M14" s="310"/>
      <c r="N14" s="309">
        <f>متفق2012!J73</f>
        <v>1700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2009'!N73</f>
        <v>0</v>
      </c>
      <c r="D15" s="323">
        <f>'معدل 2010'!N73</f>
        <v>2000</v>
      </c>
      <c r="E15" s="324"/>
      <c r="F15" s="323">
        <f>'نفقات فعلية 2010'!N73</f>
        <v>0</v>
      </c>
      <c r="G15" s="324"/>
      <c r="H15" s="333">
        <f>'مصدق 2011'!N73</f>
        <v>0</v>
      </c>
      <c r="I15" s="334"/>
      <c r="J15" s="333">
        <f>'منقح 2011'!N73</f>
        <v>2000</v>
      </c>
      <c r="K15" s="334"/>
      <c r="L15" s="325">
        <f>'مقترح 2012'!N73</f>
        <v>3500</v>
      </c>
      <c r="M15" s="326"/>
      <c r="N15" s="325">
        <f>متفق2012!N73</f>
        <v>2450</v>
      </c>
      <c r="O15" s="326"/>
      <c r="P15" s="36" t="e">
        <f t="shared" si="5"/>
        <v>#DIV/0!</v>
      </c>
      <c r="Q15" s="36">
        <f t="shared" si="6"/>
        <v>22.500000000000007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5965.0069999999996</v>
      </c>
      <c r="E16" s="417"/>
      <c r="F16" s="416">
        <f t="shared" ref="F16" si="7">F6+F15</f>
        <v>1106.527</v>
      </c>
      <c r="G16" s="417"/>
      <c r="H16" s="416">
        <f>H6+H15</f>
        <v>3760.931</v>
      </c>
      <c r="I16" s="417"/>
      <c r="J16" s="416">
        <f t="shared" ref="J16" si="8">J6+J15</f>
        <v>5763.3310000000001</v>
      </c>
      <c r="K16" s="417"/>
      <c r="L16" s="418">
        <f t="shared" ref="L16" si="9">L6+L15</f>
        <v>8104.25</v>
      </c>
      <c r="M16" s="419"/>
      <c r="N16" s="418">
        <f>N6+N15</f>
        <v>6822.6939999999995</v>
      </c>
      <c r="O16" s="419"/>
      <c r="P16" s="36">
        <f t="shared" si="5"/>
        <v>81.409709457578444</v>
      </c>
      <c r="Q16" s="36">
        <f t="shared" si="6"/>
        <v>18.381088991765338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2009'!C73</f>
        <v>0</v>
      </c>
      <c r="E21" s="318"/>
      <c r="F21" s="309">
        <f>ايرادفعلي2010!C73</f>
        <v>7.8460000000000001</v>
      </c>
      <c r="G21" s="310"/>
      <c r="H21" s="309">
        <f>مخطط2011!C73</f>
        <v>3</v>
      </c>
      <c r="I21" s="310"/>
      <c r="J21" s="315">
        <f>مخطط2012!C73</f>
        <v>3.25</v>
      </c>
      <c r="K21" s="316"/>
      <c r="L21" s="37">
        <f>(J21/H21-1)*100</f>
        <v>8.333333333333325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2009'!D73</f>
        <v>0</v>
      </c>
      <c r="E22" s="318"/>
      <c r="F22" s="309">
        <f>ايرادفعلي2010!D73</f>
        <v>0</v>
      </c>
      <c r="G22" s="310"/>
      <c r="H22" s="309">
        <f>مخطط2011!D73</f>
        <v>0</v>
      </c>
      <c r="I22" s="310"/>
      <c r="J22" s="315">
        <f>مخطط2012!D73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2009'!E73</f>
        <v>0</v>
      </c>
      <c r="E23" s="318"/>
      <c r="F23" s="309">
        <f>ايرادفعلي2010!E73</f>
        <v>0</v>
      </c>
      <c r="G23" s="310"/>
      <c r="H23" s="309">
        <f>مخطط2011!E73</f>
        <v>0</v>
      </c>
      <c r="I23" s="310"/>
      <c r="J23" s="315">
        <f>مخطط2012!E73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2009'!F73</f>
        <v>0</v>
      </c>
      <c r="E24" s="318"/>
      <c r="F24" s="309">
        <f>ايرادفعلي2010!F73</f>
        <v>0</v>
      </c>
      <c r="G24" s="310"/>
      <c r="H24" s="309">
        <f>مخطط2011!F73</f>
        <v>0</v>
      </c>
      <c r="I24" s="310"/>
      <c r="J24" s="315">
        <f>مخطط2012!F73</f>
        <v>1</v>
      </c>
      <c r="K24" s="316"/>
      <c r="L24" s="37" t="e">
        <f t="shared" si="10"/>
        <v>#DIV/0!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2009'!G73</f>
        <v>0</v>
      </c>
      <c r="E25" s="318"/>
      <c r="F25" s="309">
        <f>ايرادفعلي2010!G73</f>
        <v>0</v>
      </c>
      <c r="G25" s="310"/>
      <c r="H25" s="309">
        <f>مخطط2011!G73</f>
        <v>0</v>
      </c>
      <c r="I25" s="310"/>
      <c r="J25" s="315">
        <f>مخطط2012!G73</f>
        <v>0</v>
      </c>
      <c r="K25" s="316"/>
      <c r="L25" s="37" t="e">
        <f t="shared" si="10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7.8460000000000001</v>
      </c>
      <c r="G26" s="393"/>
      <c r="H26" s="392">
        <f>SUM(H21:I25)</f>
        <v>3</v>
      </c>
      <c r="I26" s="393"/>
      <c r="J26" s="392">
        <f>SUM(J21:K25)</f>
        <v>4.25</v>
      </c>
      <c r="K26" s="393"/>
      <c r="L26" s="37">
        <f t="shared" si="10"/>
        <v>41.666666666666671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0</v>
      </c>
      <c r="E32" s="187">
        <v>0</v>
      </c>
      <c r="F32" s="187">
        <v>3</v>
      </c>
      <c r="G32" s="187">
        <v>2</v>
      </c>
      <c r="H32" s="187">
        <v>1</v>
      </c>
      <c r="I32" s="187">
        <v>3</v>
      </c>
      <c r="J32" s="187">
        <v>5</v>
      </c>
      <c r="K32" s="187">
        <v>9</v>
      </c>
      <c r="L32" s="187">
        <v>34</v>
      </c>
      <c r="M32" s="187">
        <v>20</v>
      </c>
      <c r="N32" s="187">
        <v>0</v>
      </c>
      <c r="O32" s="187">
        <v>16</v>
      </c>
      <c r="P32" s="172">
        <f>SUM(D32:O32)</f>
        <v>93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رقم(1)2012'!C69</f>
        <v>0</v>
      </c>
      <c r="E35" s="192">
        <f>'جدول رقم(1)2012'!D69</f>
        <v>0</v>
      </c>
      <c r="F35" s="192">
        <f>'جدول رقم(1)2012'!E69</f>
        <v>3</v>
      </c>
      <c r="G35" s="192">
        <f>'جدول رقم(1)2012'!F69</f>
        <v>1</v>
      </c>
      <c r="H35" s="192">
        <f>'جدول رقم(1)2012'!G69</f>
        <v>2</v>
      </c>
      <c r="I35" s="192">
        <f>'جدول رقم(1)2012'!H69</f>
        <v>3</v>
      </c>
      <c r="J35" s="192">
        <f>'جدول رقم(1)2012'!I69</f>
        <v>4</v>
      </c>
      <c r="K35" s="192">
        <f>'جدول رقم(1)2012'!J69</f>
        <v>10</v>
      </c>
      <c r="L35" s="192">
        <f>'جدول رقم(1)2012'!K69</f>
        <v>33</v>
      </c>
      <c r="M35" s="192">
        <f>'جدول رقم(1)2012'!L69</f>
        <v>18</v>
      </c>
      <c r="N35" s="192">
        <f>'جدول رقم(1)2012'!M69</f>
        <v>2</v>
      </c>
      <c r="O35" s="192">
        <f>'جدول رقم(1)2012'!N69</f>
        <v>16</v>
      </c>
      <c r="P35" s="193">
        <f>SUM(D35:O35)</f>
        <v>92</v>
      </c>
      <c r="Q35" s="32">
        <v>84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129089.55099999999</v>
      </c>
      <c r="D6" s="416">
        <f>SUM(D7:E14)</f>
        <v>438184.79100000003</v>
      </c>
      <c r="E6" s="417"/>
      <c r="F6" s="416">
        <f t="shared" ref="F6" si="0">SUM(F7:G14)</f>
        <v>179178.296</v>
      </c>
      <c r="G6" s="417"/>
      <c r="H6" s="416">
        <f t="shared" ref="H6" si="1">SUM(H7:I14)</f>
        <v>186151.58600000001</v>
      </c>
      <c r="I6" s="417"/>
      <c r="J6" s="416">
        <f t="shared" ref="J6" si="2">SUM(J7:K14)</f>
        <v>186151.58600000001</v>
      </c>
      <c r="K6" s="417"/>
      <c r="L6" s="418">
        <f t="shared" ref="L6" si="3">SUM(L7:M14)</f>
        <v>220106.2</v>
      </c>
      <c r="M6" s="419"/>
      <c r="N6" s="418">
        <f t="shared" ref="N6" si="4">SUM(N7:O14)</f>
        <v>186151.58300000001</v>
      </c>
      <c r="O6" s="419"/>
      <c r="P6" s="36">
        <f>(N6/H6-1)*100</f>
        <v>-1.6115898171520371E-6</v>
      </c>
      <c r="Q6" s="36">
        <f>(N6/J6-1)*100</f>
        <v>-1.6115898171520371E-6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2009'!C74</f>
        <v>86292.633000000002</v>
      </c>
      <c r="D7" s="321">
        <f>'معدل 2010'!C74</f>
        <v>311729.87599999999</v>
      </c>
      <c r="E7" s="322"/>
      <c r="F7" s="321">
        <f>'نفقات فعلية 2010'!C74</f>
        <v>152193.715</v>
      </c>
      <c r="G7" s="322"/>
      <c r="H7" s="319">
        <f>'مصدق 2011'!C74</f>
        <v>176626.27100000001</v>
      </c>
      <c r="I7" s="320"/>
      <c r="J7" s="319">
        <f>'منقح 2011'!C74</f>
        <v>176626.27100000001</v>
      </c>
      <c r="K7" s="320"/>
      <c r="L7" s="309">
        <f>'مقترح 2012'!C74</f>
        <v>178986.2</v>
      </c>
      <c r="M7" s="310"/>
      <c r="N7" s="309">
        <f>متفق2012!C74</f>
        <v>176626.26800000001</v>
      </c>
      <c r="O7" s="310"/>
      <c r="P7" s="36">
        <f t="shared" ref="P7:P16" si="5">(N7/H7-1)*100</f>
        <v>-1.6985015727222219E-6</v>
      </c>
      <c r="Q7" s="36">
        <f t="shared" ref="Q7:Q16" si="6">(N7/J7-1)*100</f>
        <v>-1.6985015727222219E-6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2009'!D74</f>
        <v>40541.720999999998</v>
      </c>
      <c r="D8" s="321">
        <f>'معدل 2010'!D74</f>
        <v>101949.13499999999</v>
      </c>
      <c r="E8" s="322"/>
      <c r="F8" s="321">
        <f>'نفقات فعلية 2010'!D74</f>
        <v>24205.7</v>
      </c>
      <c r="G8" s="322"/>
      <c r="H8" s="319">
        <f>'مصدق 2011'!D74</f>
        <v>6506.76</v>
      </c>
      <c r="I8" s="320"/>
      <c r="J8" s="319">
        <f>'منقح 2011'!D74</f>
        <v>6506.76</v>
      </c>
      <c r="K8" s="320"/>
      <c r="L8" s="309">
        <f>'مقترح 2012'!D74</f>
        <v>30245</v>
      </c>
      <c r="M8" s="310"/>
      <c r="N8" s="309">
        <f>متفق2012!D74</f>
        <v>6506.76</v>
      </c>
      <c r="O8" s="310"/>
      <c r="P8" s="36">
        <f t="shared" si="5"/>
        <v>0</v>
      </c>
      <c r="Q8" s="36">
        <f t="shared" si="6"/>
        <v>0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2009'!E74</f>
        <v>0</v>
      </c>
      <c r="D9" s="321">
        <f>'معدل 2010'!E74</f>
        <v>0</v>
      </c>
      <c r="E9" s="322"/>
      <c r="F9" s="321">
        <f>'نفقات فعلية 2010'!E74</f>
        <v>0</v>
      </c>
      <c r="G9" s="322"/>
      <c r="H9" s="319">
        <f>'مصدق 2011'!E74</f>
        <v>0</v>
      </c>
      <c r="I9" s="320"/>
      <c r="J9" s="319">
        <f>'منقح 2011'!E74</f>
        <v>0</v>
      </c>
      <c r="K9" s="320"/>
      <c r="L9" s="309">
        <f>'مقترح 2012'!E74</f>
        <v>0</v>
      </c>
      <c r="M9" s="310"/>
      <c r="N9" s="309">
        <f>متفق2012!E74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2009'!F74</f>
        <v>0</v>
      </c>
      <c r="D10" s="321">
        <f>'معدل 2010'!F74</f>
        <v>0</v>
      </c>
      <c r="E10" s="322"/>
      <c r="F10" s="321">
        <f>'نفقات فعلية 2010'!F74</f>
        <v>0</v>
      </c>
      <c r="G10" s="322"/>
      <c r="H10" s="319">
        <f>'مصدق 2011'!F74</f>
        <v>0</v>
      </c>
      <c r="I10" s="320"/>
      <c r="J10" s="319">
        <f>'منقح 2011'!F74</f>
        <v>0</v>
      </c>
      <c r="K10" s="320"/>
      <c r="L10" s="309">
        <f>'مقترح 2012'!F74</f>
        <v>0</v>
      </c>
      <c r="M10" s="310"/>
      <c r="N10" s="309">
        <f>متفق2012!F74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2009'!G74</f>
        <v>0</v>
      </c>
      <c r="D11" s="321">
        <f>'معدل 2010'!G74</f>
        <v>0</v>
      </c>
      <c r="E11" s="322"/>
      <c r="F11" s="321">
        <f>'نفقات فعلية 2010'!G74</f>
        <v>0</v>
      </c>
      <c r="G11" s="322"/>
      <c r="H11" s="319">
        <f>'مصدق 2011'!G74</f>
        <v>0</v>
      </c>
      <c r="I11" s="320"/>
      <c r="J11" s="319">
        <f>'منقح 2011'!G74</f>
        <v>0</v>
      </c>
      <c r="K11" s="320"/>
      <c r="L11" s="309">
        <f>'مقترح 2012'!G74</f>
        <v>0</v>
      </c>
      <c r="M11" s="310"/>
      <c r="N11" s="309">
        <f>متفق2012!G74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2009'!H74</f>
        <v>0</v>
      </c>
      <c r="D12" s="321">
        <f>'معدل 2010'!H74</f>
        <v>0</v>
      </c>
      <c r="E12" s="322"/>
      <c r="F12" s="321">
        <f>'نفقات فعلية 2010'!H74</f>
        <v>0</v>
      </c>
      <c r="G12" s="322"/>
      <c r="H12" s="319">
        <f>'مصدق 2011'!H74</f>
        <v>0</v>
      </c>
      <c r="I12" s="320"/>
      <c r="J12" s="319">
        <f>'منقح 2011'!H74</f>
        <v>0</v>
      </c>
      <c r="K12" s="320"/>
      <c r="L12" s="309">
        <f>'مقترح 2012'!H74</f>
        <v>0</v>
      </c>
      <c r="M12" s="310"/>
      <c r="N12" s="309">
        <f>متفق2012!H74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2009'!I74</f>
        <v>150.63</v>
      </c>
      <c r="D13" s="321">
        <f>'معدل 2010'!I74</f>
        <v>6280.9</v>
      </c>
      <c r="E13" s="322"/>
      <c r="F13" s="321">
        <f>'نفقات فعلية 2010'!I74</f>
        <v>305.17399999999998</v>
      </c>
      <c r="G13" s="322"/>
      <c r="H13" s="319">
        <f>'مصدق 2011'!I74</f>
        <v>135.67500000000001</v>
      </c>
      <c r="I13" s="320"/>
      <c r="J13" s="319">
        <f>'منقح 2011'!I74</f>
        <v>135.67500000000001</v>
      </c>
      <c r="K13" s="320"/>
      <c r="L13" s="309">
        <f>'مقترح 2012'!I74</f>
        <v>1125</v>
      </c>
      <c r="M13" s="310"/>
      <c r="N13" s="309">
        <f>متفق2012!I74</f>
        <v>135.67500000000001</v>
      </c>
      <c r="O13" s="310"/>
      <c r="P13" s="36">
        <f t="shared" si="5"/>
        <v>0</v>
      </c>
      <c r="Q13" s="36">
        <f t="shared" si="6"/>
        <v>0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2009'!J74</f>
        <v>2104.567</v>
      </c>
      <c r="D14" s="321">
        <f>'معدل 2010'!J74</f>
        <v>18224.88</v>
      </c>
      <c r="E14" s="322"/>
      <c r="F14" s="321">
        <f>'نفقات فعلية 2010'!J74</f>
        <v>2473.7069999999999</v>
      </c>
      <c r="G14" s="322"/>
      <c r="H14" s="319">
        <f>'مصدق 2011'!J74</f>
        <v>2882.88</v>
      </c>
      <c r="I14" s="320"/>
      <c r="J14" s="319">
        <f>'منقح 2011'!J74</f>
        <v>2882.88</v>
      </c>
      <c r="K14" s="320"/>
      <c r="L14" s="309">
        <f>'مقترح 2012'!J74</f>
        <v>9750</v>
      </c>
      <c r="M14" s="310"/>
      <c r="N14" s="309">
        <f>متفق2012!J74</f>
        <v>2882.88</v>
      </c>
      <c r="O14" s="310"/>
      <c r="P14" s="36">
        <f t="shared" si="5"/>
        <v>0</v>
      </c>
      <c r="Q14" s="36">
        <f t="shared" si="6"/>
        <v>0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2009'!N74</f>
        <v>203.62299999999999</v>
      </c>
      <c r="D15" s="323">
        <f>'معدل 2010'!N74</f>
        <v>6800</v>
      </c>
      <c r="E15" s="324"/>
      <c r="F15" s="323">
        <f>'نفقات فعلية 2010'!N74</f>
        <v>0</v>
      </c>
      <c r="G15" s="324"/>
      <c r="H15" s="333">
        <f>'مصدق 2011'!N74</f>
        <v>6800</v>
      </c>
      <c r="I15" s="334"/>
      <c r="J15" s="333">
        <f>'منقح 2011'!N74</f>
        <v>6800</v>
      </c>
      <c r="K15" s="334"/>
      <c r="L15" s="325">
        <f>'مقترح 2012'!N74</f>
        <v>6800</v>
      </c>
      <c r="M15" s="326"/>
      <c r="N15" s="325">
        <f>متفق2012!N74</f>
        <v>4760</v>
      </c>
      <c r="O15" s="326"/>
      <c r="P15" s="36">
        <f t="shared" si="5"/>
        <v>-30.000000000000004</v>
      </c>
      <c r="Q15" s="36">
        <f t="shared" si="6"/>
        <v>-30.000000000000004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129293.174</v>
      </c>
      <c r="D16" s="416">
        <f>D6+D15</f>
        <v>444984.79100000003</v>
      </c>
      <c r="E16" s="417"/>
      <c r="F16" s="416">
        <f t="shared" ref="F16" si="7">F6+F15</f>
        <v>179178.296</v>
      </c>
      <c r="G16" s="417"/>
      <c r="H16" s="416">
        <f>H6+H15</f>
        <v>192951.58600000001</v>
      </c>
      <c r="I16" s="417"/>
      <c r="J16" s="416">
        <f t="shared" ref="J16" si="8">J6+J15</f>
        <v>192951.58600000001</v>
      </c>
      <c r="K16" s="417"/>
      <c r="L16" s="418">
        <f t="shared" ref="L16" si="9">L6+L15</f>
        <v>226906.2</v>
      </c>
      <c r="M16" s="419"/>
      <c r="N16" s="418">
        <f>N6+N15</f>
        <v>190911.58300000001</v>
      </c>
      <c r="O16" s="419"/>
      <c r="P16" s="36">
        <f t="shared" si="5"/>
        <v>-1.057261586852154</v>
      </c>
      <c r="Q16" s="36">
        <f t="shared" si="6"/>
        <v>-1.057261586852154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2009'!C74</f>
        <v>0</v>
      </c>
      <c r="E21" s="318"/>
      <c r="F21" s="309">
        <f>ايرادفعلي2010!C74</f>
        <v>0</v>
      </c>
      <c r="G21" s="310"/>
      <c r="H21" s="309">
        <f>مخطط2011!C74</f>
        <v>11</v>
      </c>
      <c r="I21" s="310"/>
      <c r="J21" s="315">
        <f>مخطط2012!C74</f>
        <v>11</v>
      </c>
      <c r="K21" s="316"/>
      <c r="L21" s="37">
        <f>(J21/H21-1)*100</f>
        <v>0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2009'!D74</f>
        <v>0</v>
      </c>
      <c r="E22" s="318"/>
      <c r="F22" s="309">
        <f>ايرادفعلي2010!D74</f>
        <v>0</v>
      </c>
      <c r="G22" s="310"/>
      <c r="H22" s="309">
        <f>مخطط2011!D74</f>
        <v>0</v>
      </c>
      <c r="I22" s="310"/>
      <c r="J22" s="315">
        <f>مخطط2012!D74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2009'!E74</f>
        <v>0</v>
      </c>
      <c r="E23" s="318"/>
      <c r="F23" s="309">
        <f>ايرادفعلي2010!E74</f>
        <v>0</v>
      </c>
      <c r="G23" s="310"/>
      <c r="H23" s="309">
        <f>مخطط2011!E74</f>
        <v>0</v>
      </c>
      <c r="I23" s="310"/>
      <c r="J23" s="315">
        <f>مخطط2012!E74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2009'!F74</f>
        <v>463.65499999999997</v>
      </c>
      <c r="E24" s="318"/>
      <c r="F24" s="309">
        <f>ايرادفعلي2010!F74</f>
        <v>904.69500000000005</v>
      </c>
      <c r="G24" s="310"/>
      <c r="H24" s="309">
        <f>مخطط2011!F74</f>
        <v>0</v>
      </c>
      <c r="I24" s="310"/>
      <c r="J24" s="315">
        <f>مخطط2012!F74</f>
        <v>84</v>
      </c>
      <c r="K24" s="316"/>
      <c r="L24" s="37" t="e">
        <f t="shared" si="10"/>
        <v>#DIV/0!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2009'!G74</f>
        <v>0</v>
      </c>
      <c r="E25" s="318"/>
      <c r="F25" s="309">
        <f>ايرادفعلي2010!G74</f>
        <v>0</v>
      </c>
      <c r="G25" s="310"/>
      <c r="H25" s="309">
        <f>مخطط2011!G74</f>
        <v>0</v>
      </c>
      <c r="I25" s="310"/>
      <c r="J25" s="315">
        <f>مخطط2012!G74</f>
        <v>0</v>
      </c>
      <c r="K25" s="316"/>
      <c r="L25" s="37" t="e">
        <f t="shared" si="10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463.65499999999997</v>
      </c>
      <c r="E26" s="393"/>
      <c r="F26" s="392">
        <f>SUM(F21:G25)</f>
        <v>904.69500000000005</v>
      </c>
      <c r="G26" s="393"/>
      <c r="H26" s="392">
        <f>SUM(H21:I25)</f>
        <v>11</v>
      </c>
      <c r="I26" s="393"/>
      <c r="J26" s="392">
        <f>SUM(J21:K25)</f>
        <v>95</v>
      </c>
      <c r="K26" s="393"/>
      <c r="L26" s="37">
        <f t="shared" si="10"/>
        <v>763.63636363636363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9</v>
      </c>
      <c r="E32" s="187">
        <v>38</v>
      </c>
      <c r="F32" s="187">
        <v>37</v>
      </c>
      <c r="G32" s="187">
        <v>0</v>
      </c>
      <c r="H32" s="187">
        <v>70</v>
      </c>
      <c r="I32" s="187">
        <v>65</v>
      </c>
      <c r="J32" s="187">
        <v>350</v>
      </c>
      <c r="K32" s="187">
        <v>513</v>
      </c>
      <c r="L32" s="187">
        <v>3685</v>
      </c>
      <c r="M32" s="187">
        <v>5078</v>
      </c>
      <c r="N32" s="187">
        <v>318</v>
      </c>
      <c r="O32" s="187">
        <v>154</v>
      </c>
      <c r="P32" s="172">
        <f>SUM(D32:O32)</f>
        <v>10317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رقم(1)2012'!C70</f>
        <v>9</v>
      </c>
      <c r="E35" s="192">
        <f>'جدول رقم(1)2012'!D70</f>
        <v>38</v>
      </c>
      <c r="F35" s="192">
        <f>'جدول رقم(1)2012'!E70</f>
        <v>37</v>
      </c>
      <c r="G35" s="192">
        <f>'جدول رقم(1)2012'!F70</f>
        <v>0</v>
      </c>
      <c r="H35" s="192">
        <f>'جدول رقم(1)2012'!G70</f>
        <v>70</v>
      </c>
      <c r="I35" s="192">
        <f>'جدول رقم(1)2012'!H70</f>
        <v>65</v>
      </c>
      <c r="J35" s="192">
        <f>'جدول رقم(1)2012'!I70</f>
        <v>350</v>
      </c>
      <c r="K35" s="192">
        <f>'جدول رقم(1)2012'!J70</f>
        <v>513</v>
      </c>
      <c r="L35" s="192">
        <f>'جدول رقم(1)2012'!K70</f>
        <v>3685</v>
      </c>
      <c r="M35" s="192">
        <f>'جدول رقم(1)2012'!L70</f>
        <v>5078</v>
      </c>
      <c r="N35" s="192">
        <f>'جدول رقم(1)2012'!M70</f>
        <v>318</v>
      </c>
      <c r="O35" s="192">
        <f>'جدول رقم(1)2012'!N70</f>
        <v>154</v>
      </c>
      <c r="P35" s="193">
        <f>SUM(D35:O35)</f>
        <v>10317</v>
      </c>
      <c r="Q35" s="32">
        <v>85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topLeftCell="C13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258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47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45"/>
      <c r="S3" s="145"/>
    </row>
    <row r="4" spans="1:19" ht="15.75" x14ac:dyDescent="0.25">
      <c r="A4" s="409"/>
      <c r="B4" s="409"/>
      <c r="C4" s="148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45"/>
      <c r="S4" s="145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45"/>
      <c r="S5" s="145"/>
    </row>
    <row r="6" spans="1:19" ht="15.75" x14ac:dyDescent="0.25">
      <c r="A6" s="6" t="s">
        <v>24</v>
      </c>
      <c r="B6" s="7" t="s">
        <v>25</v>
      </c>
      <c r="C6" s="38">
        <f>SUM(C7:C14)</f>
        <v>18192.573</v>
      </c>
      <c r="D6" s="416">
        <f>SUM(D7:E14)</f>
        <v>23808.006000000001</v>
      </c>
      <c r="E6" s="417"/>
      <c r="F6" s="416">
        <f t="shared" ref="F6" si="0">SUM(F7:G14)</f>
        <v>22864.988000000001</v>
      </c>
      <c r="G6" s="417"/>
      <c r="H6" s="416">
        <f t="shared" ref="H6" si="1">SUM(H7:I14)</f>
        <v>29489.83</v>
      </c>
      <c r="I6" s="417"/>
      <c r="J6" s="416">
        <f t="shared" ref="J6" si="2">SUM(J7:K14)</f>
        <v>29295.111000000001</v>
      </c>
      <c r="K6" s="417"/>
      <c r="L6" s="418">
        <f t="shared" ref="L6" si="3">SUM(L7:M14)</f>
        <v>21342.5</v>
      </c>
      <c r="M6" s="419"/>
      <c r="N6" s="418">
        <f t="shared" ref="N6" si="4">SUM(N7:O14)</f>
        <v>21039.133999999998</v>
      </c>
      <c r="O6" s="419"/>
      <c r="P6" s="36">
        <f>(N6/H6-1)*100</f>
        <v>-28.656306258801777</v>
      </c>
      <c r="Q6" s="36">
        <f>(N6/J6-1)*100</f>
        <v>-28.182098371294796</v>
      </c>
      <c r="R6" s="8"/>
      <c r="S6" s="9"/>
    </row>
    <row r="7" spans="1:19" ht="15.75" x14ac:dyDescent="0.25">
      <c r="A7" s="10"/>
      <c r="B7" s="11" t="s">
        <v>26</v>
      </c>
      <c r="C7" s="150">
        <f>'نفقات فعلية 2009'!C75</f>
        <v>14332.552</v>
      </c>
      <c r="D7" s="321">
        <f>'معدل 2010'!C75</f>
        <v>17811.518</v>
      </c>
      <c r="E7" s="322"/>
      <c r="F7" s="321">
        <f>'نفقات فعلية 2010'!C75</f>
        <v>17735.465</v>
      </c>
      <c r="G7" s="322"/>
      <c r="H7" s="319">
        <f>'مصدق 2011'!C75</f>
        <v>19721.580000000002</v>
      </c>
      <c r="I7" s="320"/>
      <c r="J7" s="319">
        <f>'منقح 2011'!C75</f>
        <v>19526.861000000001</v>
      </c>
      <c r="K7" s="320"/>
      <c r="L7" s="309">
        <f>'مقترح 2012'!C75</f>
        <v>18249.5</v>
      </c>
      <c r="M7" s="310"/>
      <c r="N7" s="309">
        <f>متفق2012!C75</f>
        <v>18026.133999999998</v>
      </c>
      <c r="O7" s="310"/>
      <c r="P7" s="36">
        <f t="shared" ref="P7:P16" si="5">(N7/H7-1)*100</f>
        <v>-8.5969075500036176</v>
      </c>
      <c r="Q7" s="36">
        <f t="shared" ref="Q7:Q16" si="6">(N7/J7-1)*100</f>
        <v>-7.6854492895709221</v>
      </c>
      <c r="R7" s="8"/>
      <c r="S7" s="358"/>
    </row>
    <row r="8" spans="1:19" ht="15.75" x14ac:dyDescent="0.25">
      <c r="A8" s="12"/>
      <c r="B8" s="11" t="s">
        <v>27</v>
      </c>
      <c r="C8" s="150">
        <f>'نفقات فعلية 2009'!D75</f>
        <v>3566.14</v>
      </c>
      <c r="D8" s="321">
        <f>'معدل 2010'!D75</f>
        <v>2082.6179999999999</v>
      </c>
      <c r="E8" s="322"/>
      <c r="F8" s="321">
        <f>'نفقات فعلية 2010'!D75</f>
        <v>1759.92</v>
      </c>
      <c r="G8" s="322"/>
      <c r="H8" s="319">
        <f>'مصدق 2011'!D75</f>
        <v>4411.5</v>
      </c>
      <c r="I8" s="320"/>
      <c r="J8" s="319">
        <f>'منقح 2011'!D75</f>
        <v>4286.5</v>
      </c>
      <c r="K8" s="320"/>
      <c r="L8" s="309">
        <f>'مقترح 2012'!D75</f>
        <v>2811</v>
      </c>
      <c r="M8" s="310"/>
      <c r="N8" s="309">
        <f>متفق2012!D75</f>
        <v>2811</v>
      </c>
      <c r="O8" s="310"/>
      <c r="P8" s="36">
        <f t="shared" si="5"/>
        <v>-36.28017681060863</v>
      </c>
      <c r="Q8" s="36">
        <f t="shared" si="6"/>
        <v>-34.422022629184646</v>
      </c>
      <c r="R8" s="8"/>
      <c r="S8" s="358"/>
    </row>
    <row r="9" spans="1:19" ht="15.75" x14ac:dyDescent="0.25">
      <c r="A9" s="12"/>
      <c r="B9" s="11" t="s">
        <v>28</v>
      </c>
      <c r="C9" s="150">
        <f>'نفقات فعلية 2009'!E75</f>
        <v>0</v>
      </c>
      <c r="D9" s="321">
        <f>'معدل 2010'!E75</f>
        <v>0</v>
      </c>
      <c r="E9" s="322"/>
      <c r="F9" s="321">
        <f>'نفقات فعلية 2010'!E75</f>
        <v>0</v>
      </c>
      <c r="G9" s="322"/>
      <c r="H9" s="319">
        <f>'مصدق 2011'!E75</f>
        <v>0</v>
      </c>
      <c r="I9" s="320"/>
      <c r="J9" s="319">
        <f>'منقح 2011'!E75</f>
        <v>0</v>
      </c>
      <c r="K9" s="320"/>
      <c r="L9" s="309">
        <f>'مقترح 2012'!E75</f>
        <v>0</v>
      </c>
      <c r="M9" s="310"/>
      <c r="N9" s="309">
        <f>متفق2012!E75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50">
        <f>'نفقات فعلية 2009'!F75</f>
        <v>0</v>
      </c>
      <c r="D10" s="321">
        <f>'معدل 2010'!F75</f>
        <v>0</v>
      </c>
      <c r="E10" s="322"/>
      <c r="F10" s="321">
        <f>'نفقات فعلية 2010'!F75</f>
        <v>0</v>
      </c>
      <c r="G10" s="322"/>
      <c r="H10" s="319">
        <f>'مصدق 2011'!F75</f>
        <v>0</v>
      </c>
      <c r="I10" s="320"/>
      <c r="J10" s="319">
        <f>'منقح 2011'!F75</f>
        <v>0</v>
      </c>
      <c r="K10" s="320"/>
      <c r="L10" s="309">
        <f>'مقترح 2012'!F75</f>
        <v>0</v>
      </c>
      <c r="M10" s="310"/>
      <c r="N10" s="309">
        <f>متفق2012!F75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50">
        <f>'نفقات فعلية 2009'!G75</f>
        <v>0</v>
      </c>
      <c r="D11" s="321">
        <f>'معدل 2010'!G75</f>
        <v>0</v>
      </c>
      <c r="E11" s="322"/>
      <c r="F11" s="321">
        <f>'نفقات فعلية 2010'!G75</f>
        <v>0</v>
      </c>
      <c r="G11" s="322"/>
      <c r="H11" s="319">
        <f>'مصدق 2011'!G75</f>
        <v>0</v>
      </c>
      <c r="I11" s="320"/>
      <c r="J11" s="319">
        <f>'منقح 2011'!G75</f>
        <v>0</v>
      </c>
      <c r="K11" s="320"/>
      <c r="L11" s="309">
        <f>'مقترح 2012'!G75</f>
        <v>0</v>
      </c>
      <c r="M11" s="310"/>
      <c r="N11" s="309">
        <f>متفق2012!G75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50">
        <f>'نفقات فعلية 2009'!H75</f>
        <v>0</v>
      </c>
      <c r="D12" s="321">
        <f>'معدل 2010'!H75</f>
        <v>0</v>
      </c>
      <c r="E12" s="322"/>
      <c r="F12" s="321">
        <f>'نفقات فعلية 2010'!H75</f>
        <v>0</v>
      </c>
      <c r="G12" s="322"/>
      <c r="H12" s="319">
        <f>'مصدق 2011'!H75</f>
        <v>0</v>
      </c>
      <c r="I12" s="320"/>
      <c r="J12" s="319">
        <f>'منقح 2011'!H75</f>
        <v>0</v>
      </c>
      <c r="K12" s="320"/>
      <c r="L12" s="309">
        <f>'مقترح 2012'!H75</f>
        <v>0</v>
      </c>
      <c r="M12" s="310"/>
      <c r="N12" s="309">
        <f>متفق2012!H75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50">
        <f>'نفقات فعلية 2009'!I75</f>
        <v>131.69999999999999</v>
      </c>
      <c r="D13" s="321">
        <f>'معدل 2010'!I75</f>
        <v>93.933999999999997</v>
      </c>
      <c r="E13" s="322"/>
      <c r="F13" s="321">
        <f>'نفقات فعلية 2010'!I75</f>
        <v>86.55</v>
      </c>
      <c r="G13" s="322"/>
      <c r="H13" s="319">
        <f>'مصدق 2011'!I75</f>
        <v>100</v>
      </c>
      <c r="I13" s="320"/>
      <c r="J13" s="319">
        <f>'منقح 2011'!I75</f>
        <v>225</v>
      </c>
      <c r="K13" s="320"/>
      <c r="L13" s="309">
        <f>'مقترح 2012'!I75</f>
        <v>180</v>
      </c>
      <c r="M13" s="310"/>
      <c r="N13" s="309">
        <f>متفق2012!I75</f>
        <v>100</v>
      </c>
      <c r="O13" s="310"/>
      <c r="P13" s="36">
        <f t="shared" si="5"/>
        <v>0</v>
      </c>
      <c r="Q13" s="36">
        <f t="shared" si="6"/>
        <v>-55.555555555555557</v>
      </c>
      <c r="R13" s="8"/>
      <c r="S13" s="358"/>
    </row>
    <row r="14" spans="1:19" ht="15.75" x14ac:dyDescent="0.25">
      <c r="A14" s="12"/>
      <c r="B14" s="13" t="s">
        <v>33</v>
      </c>
      <c r="C14" s="150">
        <f>'نفقات فعلية 2009'!J75</f>
        <v>162.18100000000001</v>
      </c>
      <c r="D14" s="321">
        <f>'معدل 2010'!J75</f>
        <v>3819.9360000000001</v>
      </c>
      <c r="E14" s="322"/>
      <c r="F14" s="321">
        <f>'نفقات فعلية 2010'!J75</f>
        <v>3283.0529999999999</v>
      </c>
      <c r="G14" s="322"/>
      <c r="H14" s="319">
        <f>'مصدق 2011'!J75</f>
        <v>5256.75</v>
      </c>
      <c r="I14" s="320"/>
      <c r="J14" s="319">
        <f>'منقح 2011'!J75</f>
        <v>5256.75</v>
      </c>
      <c r="K14" s="320"/>
      <c r="L14" s="309">
        <f>'مقترح 2012'!J75</f>
        <v>102</v>
      </c>
      <c r="M14" s="310"/>
      <c r="N14" s="309">
        <f>متفق2012!J75</f>
        <v>102</v>
      </c>
      <c r="O14" s="310"/>
      <c r="P14" s="36">
        <f t="shared" si="5"/>
        <v>-98.059637608788691</v>
      </c>
      <c r="Q14" s="36">
        <f t="shared" si="6"/>
        <v>-98.059637608788691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49">
        <f>'نفقات فعلية 2009'!N75</f>
        <v>0</v>
      </c>
      <c r="D15" s="323">
        <f>'معدل 2010'!N75</f>
        <v>0</v>
      </c>
      <c r="E15" s="324"/>
      <c r="F15" s="323">
        <f>'نفقات فعلية 2010'!N75</f>
        <v>34.700000000000003</v>
      </c>
      <c r="G15" s="324"/>
      <c r="H15" s="333">
        <f>'مصدق 2011'!N75</f>
        <v>0</v>
      </c>
      <c r="I15" s="334"/>
      <c r="J15" s="333">
        <f>'منقح 2011'!N75</f>
        <v>0</v>
      </c>
      <c r="K15" s="334"/>
      <c r="L15" s="325">
        <f>'مقترح 2012'!N75</f>
        <v>0</v>
      </c>
      <c r="M15" s="326"/>
      <c r="N15" s="325">
        <f>متفق2012!N75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18192.573</v>
      </c>
      <c r="D16" s="416">
        <f>D6+D15</f>
        <v>23808.006000000001</v>
      </c>
      <c r="E16" s="417"/>
      <c r="F16" s="416">
        <f t="shared" ref="F16" si="7">F6+F15</f>
        <v>22899.688000000002</v>
      </c>
      <c r="G16" s="417"/>
      <c r="H16" s="416">
        <f>H6+H15</f>
        <v>29489.83</v>
      </c>
      <c r="I16" s="417"/>
      <c r="J16" s="416">
        <f t="shared" ref="J16" si="8">J6+J15</f>
        <v>29295.111000000001</v>
      </c>
      <c r="K16" s="417"/>
      <c r="L16" s="418">
        <f t="shared" ref="L16" si="9">L6+L15</f>
        <v>21342.5</v>
      </c>
      <c r="M16" s="419"/>
      <c r="N16" s="418">
        <f>N6+N15</f>
        <v>21039.133999999998</v>
      </c>
      <c r="O16" s="419"/>
      <c r="P16" s="36">
        <f t="shared" si="5"/>
        <v>-28.656306258801777</v>
      </c>
      <c r="Q16" s="36">
        <f t="shared" si="6"/>
        <v>-28.182098371294796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45"/>
      <c r="N18" s="145"/>
      <c r="O18" s="145"/>
      <c r="P18" s="145"/>
      <c r="Q18" s="361"/>
      <c r="R18" s="145"/>
      <c r="S18" s="145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45"/>
      <c r="N19" s="145"/>
      <c r="O19" s="145"/>
      <c r="P19" s="145"/>
      <c r="Q19" s="361"/>
      <c r="R19" s="145"/>
      <c r="S19" s="145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46" t="s">
        <v>48</v>
      </c>
      <c r="M20" s="145"/>
      <c r="N20" s="27"/>
      <c r="O20" s="27"/>
      <c r="P20" s="27"/>
      <c r="Q20" s="26"/>
      <c r="R20" s="145"/>
      <c r="S20" s="145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2009'!C75</f>
        <v>58.454000000000001</v>
      </c>
      <c r="E21" s="318"/>
      <c r="F21" s="309">
        <f>ايرادفعلي2010!C75</f>
        <v>84.840999999999994</v>
      </c>
      <c r="G21" s="310"/>
      <c r="H21" s="309">
        <f>مخطط2011!C75</f>
        <v>80</v>
      </c>
      <c r="I21" s="310"/>
      <c r="J21" s="315">
        <f>مخطط2012!C75</f>
        <v>85</v>
      </c>
      <c r="K21" s="316"/>
      <c r="L21" s="37">
        <f>(J21/H21-1)*100</f>
        <v>6.25</v>
      </c>
      <c r="M21" s="145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2009'!D75</f>
        <v>0</v>
      </c>
      <c r="E22" s="318"/>
      <c r="F22" s="309">
        <f>ايرادفعلي2010!D75</f>
        <v>0</v>
      </c>
      <c r="G22" s="310"/>
      <c r="H22" s="309">
        <f>مخطط2011!D75</f>
        <v>0</v>
      </c>
      <c r="I22" s="310"/>
      <c r="J22" s="315">
        <f>مخطط2012!D75</f>
        <v>0</v>
      </c>
      <c r="K22" s="316"/>
      <c r="L22" s="37" t="e">
        <f t="shared" ref="L22:L26" si="10">(J22/H22-1)*100</f>
        <v>#DIV/0!</v>
      </c>
      <c r="M22" s="145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2009'!E75</f>
        <v>0</v>
      </c>
      <c r="E23" s="318"/>
      <c r="F23" s="309">
        <f>ايرادفعلي2010!E75</f>
        <v>0</v>
      </c>
      <c r="G23" s="310"/>
      <c r="H23" s="309">
        <f>مخطط2011!E75</f>
        <v>0</v>
      </c>
      <c r="I23" s="310"/>
      <c r="J23" s="315">
        <f>مخطط2012!E75</f>
        <v>0</v>
      </c>
      <c r="K23" s="316"/>
      <c r="L23" s="37" t="e">
        <f t="shared" si="10"/>
        <v>#DIV/0!</v>
      </c>
      <c r="M23" s="145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2009'!F75</f>
        <v>24.553999999999998</v>
      </c>
      <c r="E24" s="318"/>
      <c r="F24" s="309">
        <f>ايرادفعلي2010!F75</f>
        <v>7.843</v>
      </c>
      <c r="G24" s="310"/>
      <c r="H24" s="309">
        <f>مخطط2011!F75</f>
        <v>0</v>
      </c>
      <c r="I24" s="310"/>
      <c r="J24" s="315">
        <f>مخطط2012!F75</f>
        <v>9</v>
      </c>
      <c r="K24" s="316"/>
      <c r="L24" s="37" t="e">
        <f t="shared" si="10"/>
        <v>#DIV/0!</v>
      </c>
      <c r="M24" s="145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2009'!G75</f>
        <v>0</v>
      </c>
      <c r="E25" s="318"/>
      <c r="F25" s="309">
        <f>ايرادفعلي2010!G75</f>
        <v>0</v>
      </c>
      <c r="G25" s="310"/>
      <c r="H25" s="309">
        <f>مخطط2011!G75</f>
        <v>0</v>
      </c>
      <c r="I25" s="310"/>
      <c r="J25" s="315">
        <f>مخطط2012!G75</f>
        <v>0</v>
      </c>
      <c r="K25" s="316"/>
      <c r="L25" s="37" t="e">
        <f t="shared" si="10"/>
        <v>#DIV/0!</v>
      </c>
      <c r="M25" s="145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83.007999999999996</v>
      </c>
      <c r="E26" s="393"/>
      <c r="F26" s="392">
        <f>SUM(F21:G25)</f>
        <v>92.683999999999997</v>
      </c>
      <c r="G26" s="393"/>
      <c r="H26" s="392">
        <f>SUM(H21:I25)</f>
        <v>80</v>
      </c>
      <c r="I26" s="393"/>
      <c r="J26" s="392">
        <f>SUM(J21:K25)</f>
        <v>94</v>
      </c>
      <c r="K26" s="393"/>
      <c r="L26" s="37">
        <f t="shared" si="10"/>
        <v>17.500000000000004</v>
      </c>
      <c r="M26" s="145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67" t="s">
        <v>58</v>
      </c>
      <c r="E28" s="167" t="s">
        <v>59</v>
      </c>
      <c r="F28" s="167" t="s">
        <v>60</v>
      </c>
      <c r="G28" s="167" t="s">
        <v>61</v>
      </c>
      <c r="H28" s="167" t="s">
        <v>62</v>
      </c>
      <c r="I28" s="167" t="s">
        <v>63</v>
      </c>
      <c r="J28" s="167" t="s">
        <v>64</v>
      </c>
      <c r="K28" s="167" t="s">
        <v>65</v>
      </c>
      <c r="L28" s="167" t="s">
        <v>66</v>
      </c>
      <c r="M28" s="167" t="s">
        <v>67</v>
      </c>
      <c r="N28" s="167" t="s">
        <v>68</v>
      </c>
      <c r="O28" s="167" t="s">
        <v>69</v>
      </c>
      <c r="P28" s="17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82"/>
      <c r="E29" s="182"/>
      <c r="F29" s="182"/>
      <c r="G29" s="182"/>
      <c r="H29" s="182"/>
      <c r="I29" s="182"/>
      <c r="J29" s="182">
        <v>1</v>
      </c>
      <c r="K29" s="182">
        <v>2</v>
      </c>
      <c r="L29" s="182">
        <v>204</v>
      </c>
      <c r="M29" s="182">
        <v>185</v>
      </c>
      <c r="N29" s="182">
        <v>62</v>
      </c>
      <c r="O29" s="182">
        <v>611</v>
      </c>
      <c r="P29" s="172">
        <f>SUM(D29:O29)</f>
        <v>1065</v>
      </c>
      <c r="Q29" s="32"/>
      <c r="R29" s="24"/>
      <c r="S29" s="1"/>
    </row>
    <row r="30" spans="1:19" ht="15" x14ac:dyDescent="0.2">
      <c r="A30" s="22"/>
      <c r="B30" s="22"/>
      <c r="C30" s="2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67" t="s">
        <v>58</v>
      </c>
      <c r="E31" s="167" t="s">
        <v>59</v>
      </c>
      <c r="F31" s="167" t="s">
        <v>60</v>
      </c>
      <c r="G31" s="167" t="s">
        <v>61</v>
      </c>
      <c r="H31" s="167" t="s">
        <v>62</v>
      </c>
      <c r="I31" s="167" t="s">
        <v>63</v>
      </c>
      <c r="J31" s="167" t="s">
        <v>64</v>
      </c>
      <c r="K31" s="167" t="s">
        <v>65</v>
      </c>
      <c r="L31" s="167" t="s">
        <v>66</v>
      </c>
      <c r="M31" s="167" t="s">
        <v>67</v>
      </c>
      <c r="N31" s="167" t="s">
        <v>68</v>
      </c>
      <c r="O31" s="167" t="s">
        <v>69</v>
      </c>
      <c r="P31" s="170" t="s">
        <v>70</v>
      </c>
      <c r="Q31" s="18"/>
      <c r="R31" s="23"/>
      <c r="S31" s="1"/>
    </row>
    <row r="32" spans="1:19" ht="15.75" x14ac:dyDescent="0.25">
      <c r="A32" s="386"/>
      <c r="B32" s="387"/>
      <c r="C32" s="388"/>
      <c r="D32" s="187">
        <v>60</v>
      </c>
      <c r="E32" s="187">
        <v>0</v>
      </c>
      <c r="F32" s="187">
        <v>0</v>
      </c>
      <c r="G32" s="187">
        <v>3</v>
      </c>
      <c r="H32" s="187">
        <v>4</v>
      </c>
      <c r="I32" s="187">
        <v>16</v>
      </c>
      <c r="J32" s="187">
        <v>18</v>
      </c>
      <c r="K32" s="187">
        <v>107</v>
      </c>
      <c r="L32" s="187">
        <v>144</v>
      </c>
      <c r="M32" s="187">
        <v>110</v>
      </c>
      <c r="N32" s="187">
        <v>242</v>
      </c>
      <c r="O32" s="187">
        <v>403</v>
      </c>
      <c r="P32" s="172">
        <f>SUM(D32:O32)</f>
        <v>1107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رقم(1)2012'!C71</f>
        <v>60</v>
      </c>
      <c r="E35" s="192">
        <f>'جدول رقم(1)2012'!D71</f>
        <v>0</v>
      </c>
      <c r="F35" s="192">
        <f>'جدول رقم(1)2012'!E71</f>
        <v>1</v>
      </c>
      <c r="G35" s="192">
        <f>'جدول رقم(1)2012'!F71</f>
        <v>7</v>
      </c>
      <c r="H35" s="192">
        <f>'جدول رقم(1)2012'!G71</f>
        <v>7</v>
      </c>
      <c r="I35" s="192">
        <f>'جدول رقم(1)2012'!H71</f>
        <v>36</v>
      </c>
      <c r="J35" s="192">
        <f>'جدول رقم(1)2012'!I71</f>
        <v>33</v>
      </c>
      <c r="K35" s="192">
        <f>'جدول رقم(1)2012'!J71</f>
        <v>113</v>
      </c>
      <c r="L35" s="192">
        <f>'جدول رقم(1)2012'!K71</f>
        <v>103</v>
      </c>
      <c r="M35" s="192">
        <f>'جدول رقم(1)2012'!L71</f>
        <v>149</v>
      </c>
      <c r="N35" s="192">
        <f>'جدول رقم(1)2012'!M71</f>
        <v>287</v>
      </c>
      <c r="O35" s="192">
        <f>'جدول رقم(1)2012'!N71</f>
        <v>212</v>
      </c>
      <c r="P35" s="193">
        <f>SUM(D35:O35)</f>
        <v>1008</v>
      </c>
      <c r="Q35" s="32">
        <v>86</v>
      </c>
      <c r="R35" s="1"/>
      <c r="S35" s="25">
        <v>56</v>
      </c>
    </row>
  </sheetData>
  <mergeCells count="141"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262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58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56"/>
      <c r="S3" s="156"/>
    </row>
    <row r="4" spans="1:19" ht="15.75" x14ac:dyDescent="0.25">
      <c r="A4" s="409"/>
      <c r="B4" s="409"/>
      <c r="C4" s="159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56"/>
      <c r="S4" s="156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56"/>
      <c r="S5" s="156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0</v>
      </c>
      <c r="E6" s="417"/>
      <c r="F6" s="416">
        <f t="shared" ref="F6" si="0">SUM(F7:G14)</f>
        <v>0</v>
      </c>
      <c r="G6" s="417"/>
      <c r="H6" s="416">
        <f t="shared" ref="H6" si="1">SUM(H7:I14)</f>
        <v>0</v>
      </c>
      <c r="I6" s="417"/>
      <c r="J6" s="416">
        <f t="shared" ref="J6" si="2">SUM(J7:K14)</f>
        <v>0</v>
      </c>
      <c r="K6" s="417"/>
      <c r="L6" s="418">
        <f t="shared" ref="L6" si="3">SUM(L7:M14)</f>
        <v>2771</v>
      </c>
      <c r="M6" s="419"/>
      <c r="N6" s="418">
        <f t="shared" ref="N6" si="4">SUM(N7:O14)</f>
        <v>1814.2649999999999</v>
      </c>
      <c r="O6" s="419"/>
      <c r="P6" s="36" t="e">
        <f>(N6/H6-1)*100</f>
        <v>#DIV/0!</v>
      </c>
      <c r="Q6" s="36" t="e">
        <f>(N6/J6-1)*100</f>
        <v>#DIV/0!</v>
      </c>
      <c r="R6" s="8"/>
      <c r="S6" s="9"/>
    </row>
    <row r="7" spans="1:19" ht="15.75" x14ac:dyDescent="0.25">
      <c r="A7" s="10"/>
      <c r="B7" s="11" t="s">
        <v>26</v>
      </c>
      <c r="C7" s="161"/>
      <c r="D7" s="321"/>
      <c r="E7" s="322"/>
      <c r="F7" s="321">
        <f>'نفقات فعلية 2010'!C76</f>
        <v>0</v>
      </c>
      <c r="G7" s="322"/>
      <c r="H7" s="319"/>
      <c r="I7" s="320"/>
      <c r="J7" s="319"/>
      <c r="K7" s="320"/>
      <c r="L7" s="309">
        <f>'مقترح 2012'!C76</f>
        <v>1385.5</v>
      </c>
      <c r="M7" s="310"/>
      <c r="N7" s="309">
        <f>متفق2012!C76</f>
        <v>1307.896</v>
      </c>
      <c r="O7" s="310"/>
      <c r="P7" s="36" t="e">
        <f t="shared" ref="P7:P16" si="5">(N7/H7-1)*100</f>
        <v>#DIV/0!</v>
      </c>
      <c r="Q7" s="36" t="e">
        <f t="shared" ref="Q7:Q16" si="6">(N7/J7-1)*100</f>
        <v>#DIV/0!</v>
      </c>
      <c r="R7" s="8"/>
      <c r="S7" s="358"/>
    </row>
    <row r="8" spans="1:19" ht="15.75" x14ac:dyDescent="0.25">
      <c r="A8" s="12"/>
      <c r="B8" s="11" t="s">
        <v>27</v>
      </c>
      <c r="C8" s="161"/>
      <c r="D8" s="321"/>
      <c r="E8" s="322"/>
      <c r="F8" s="321">
        <f>'نفقات فعلية 2010'!D76</f>
        <v>0</v>
      </c>
      <c r="G8" s="322"/>
      <c r="H8" s="319"/>
      <c r="I8" s="320"/>
      <c r="J8" s="319"/>
      <c r="K8" s="320"/>
      <c r="L8" s="309">
        <f>'مقترح 2012'!D76</f>
        <v>935</v>
      </c>
      <c r="M8" s="310"/>
      <c r="N8" s="309">
        <f>متفق2012!D76</f>
        <v>370.00900000000001</v>
      </c>
      <c r="O8" s="310"/>
      <c r="P8" s="36" t="e">
        <f t="shared" si="5"/>
        <v>#DIV/0!</v>
      </c>
      <c r="Q8" s="36" t="e">
        <f t="shared" si="6"/>
        <v>#DIV/0!</v>
      </c>
      <c r="R8" s="8"/>
      <c r="S8" s="358"/>
    </row>
    <row r="9" spans="1:19" ht="15.75" x14ac:dyDescent="0.25">
      <c r="A9" s="12"/>
      <c r="B9" s="11" t="s">
        <v>28</v>
      </c>
      <c r="C9" s="161"/>
      <c r="D9" s="321"/>
      <c r="E9" s="322"/>
      <c r="F9" s="321">
        <f>'نفقات فعلية 2010'!E76</f>
        <v>0</v>
      </c>
      <c r="G9" s="322"/>
      <c r="H9" s="319"/>
      <c r="I9" s="320"/>
      <c r="J9" s="319"/>
      <c r="K9" s="320"/>
      <c r="L9" s="309">
        <f>'مقترح 2012'!E76</f>
        <v>0</v>
      </c>
      <c r="M9" s="310"/>
      <c r="N9" s="309">
        <f>متفق2012!E76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61"/>
      <c r="D10" s="321"/>
      <c r="E10" s="322"/>
      <c r="F10" s="321">
        <f>'نفقات فعلية 2010'!F76</f>
        <v>0</v>
      </c>
      <c r="G10" s="322"/>
      <c r="H10" s="319"/>
      <c r="I10" s="320"/>
      <c r="J10" s="319"/>
      <c r="K10" s="320"/>
      <c r="L10" s="309">
        <f>'مقترح 2012'!F76</f>
        <v>0</v>
      </c>
      <c r="M10" s="310"/>
      <c r="N10" s="309">
        <f>متفق2012!F76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61"/>
      <c r="D11" s="321"/>
      <c r="E11" s="322"/>
      <c r="F11" s="321">
        <f>'نفقات فعلية 2010'!G76</f>
        <v>0</v>
      </c>
      <c r="G11" s="322"/>
      <c r="H11" s="319"/>
      <c r="I11" s="320"/>
      <c r="J11" s="319"/>
      <c r="K11" s="320"/>
      <c r="L11" s="309">
        <f>'مقترح 2012'!G76</f>
        <v>0</v>
      </c>
      <c r="M11" s="310"/>
      <c r="N11" s="309">
        <f>متفق2012!G76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61"/>
      <c r="D12" s="321"/>
      <c r="E12" s="322"/>
      <c r="F12" s="321">
        <f>'نفقات فعلية 2010'!H76</f>
        <v>0</v>
      </c>
      <c r="G12" s="322"/>
      <c r="H12" s="319"/>
      <c r="I12" s="320"/>
      <c r="J12" s="319"/>
      <c r="K12" s="320"/>
      <c r="L12" s="309">
        <f>'مقترح 2012'!H76</f>
        <v>0</v>
      </c>
      <c r="M12" s="310"/>
      <c r="N12" s="309">
        <f>متفق2012!H76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61"/>
      <c r="D13" s="321"/>
      <c r="E13" s="322"/>
      <c r="F13" s="321">
        <f>'نفقات فعلية 2010'!I76</f>
        <v>0</v>
      </c>
      <c r="G13" s="322"/>
      <c r="H13" s="319"/>
      <c r="I13" s="320"/>
      <c r="J13" s="319"/>
      <c r="K13" s="320"/>
      <c r="L13" s="309">
        <f>'مقترح 2012'!I76</f>
        <v>23</v>
      </c>
      <c r="M13" s="310"/>
      <c r="N13" s="309">
        <f>متفق2012!I76</f>
        <v>23</v>
      </c>
      <c r="O13" s="310"/>
      <c r="P13" s="36" t="e">
        <f t="shared" si="5"/>
        <v>#DIV/0!</v>
      </c>
      <c r="Q13" s="36" t="e">
        <f t="shared" si="6"/>
        <v>#DIV/0!</v>
      </c>
      <c r="R13" s="8"/>
      <c r="S13" s="358"/>
    </row>
    <row r="14" spans="1:19" ht="15.75" x14ac:dyDescent="0.25">
      <c r="A14" s="12"/>
      <c r="B14" s="13" t="s">
        <v>33</v>
      </c>
      <c r="C14" s="161"/>
      <c r="D14" s="321"/>
      <c r="E14" s="322"/>
      <c r="F14" s="321">
        <f>'نفقات فعلية 2010'!J76</f>
        <v>0</v>
      </c>
      <c r="G14" s="322"/>
      <c r="H14" s="319"/>
      <c r="I14" s="320"/>
      <c r="J14" s="319"/>
      <c r="K14" s="320"/>
      <c r="L14" s="309">
        <f>'مقترح 2012'!J76</f>
        <v>427.5</v>
      </c>
      <c r="M14" s="310"/>
      <c r="N14" s="309">
        <f>متفق2012!J76</f>
        <v>113.36</v>
      </c>
      <c r="O14" s="310"/>
      <c r="P14" s="36" t="e">
        <f t="shared" si="5"/>
        <v>#DIV/0!</v>
      </c>
      <c r="Q14" s="36" t="e">
        <f t="shared" si="6"/>
        <v>#DIV/0!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60">
        <f>'نفقات فعلية 2009'!N75</f>
        <v>0</v>
      </c>
      <c r="D15" s="323">
        <f>'معدل 2010'!N75</f>
        <v>0</v>
      </c>
      <c r="E15" s="324"/>
      <c r="F15" s="323">
        <f>'نفقات فعلية 2010'!N76</f>
        <v>0</v>
      </c>
      <c r="G15" s="324"/>
      <c r="H15" s="333">
        <f>'مصدق 2011'!N75</f>
        <v>0</v>
      </c>
      <c r="I15" s="334"/>
      <c r="J15" s="333">
        <f>'منقح 2011'!N75</f>
        <v>0</v>
      </c>
      <c r="K15" s="334"/>
      <c r="L15" s="325">
        <f>'مقترح 2012'!N76</f>
        <v>0</v>
      </c>
      <c r="M15" s="326"/>
      <c r="N15" s="325">
        <f>متفق2012!N76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0</v>
      </c>
      <c r="E16" s="417"/>
      <c r="F16" s="416">
        <f t="shared" ref="F16" si="7">F6+F15</f>
        <v>0</v>
      </c>
      <c r="G16" s="417"/>
      <c r="H16" s="416">
        <f>H6+H15</f>
        <v>0</v>
      </c>
      <c r="I16" s="417"/>
      <c r="J16" s="416">
        <f t="shared" ref="J16" si="8">J6+J15</f>
        <v>0</v>
      </c>
      <c r="K16" s="417"/>
      <c r="L16" s="418">
        <f t="shared" ref="L16" si="9">L6+L15</f>
        <v>2771</v>
      </c>
      <c r="M16" s="419"/>
      <c r="N16" s="418">
        <f>N6+N15</f>
        <v>1814.2649999999999</v>
      </c>
      <c r="O16" s="419"/>
      <c r="P16" s="36" t="e">
        <f t="shared" si="5"/>
        <v>#DIV/0!</v>
      </c>
      <c r="Q16" s="36" t="e">
        <f t="shared" si="6"/>
        <v>#DIV/0!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56"/>
      <c r="N18" s="156"/>
      <c r="O18" s="156"/>
      <c r="P18" s="156"/>
      <c r="Q18" s="361"/>
      <c r="R18" s="156"/>
      <c r="S18" s="156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56"/>
      <c r="N19" s="156"/>
      <c r="O19" s="156"/>
      <c r="P19" s="156"/>
      <c r="Q19" s="361"/>
      <c r="R19" s="156"/>
      <c r="S19" s="156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57" t="s">
        <v>48</v>
      </c>
      <c r="M20" s="156"/>
      <c r="N20" s="27"/>
      <c r="O20" s="27"/>
      <c r="P20" s="27"/>
      <c r="Q20" s="26"/>
      <c r="R20" s="156"/>
      <c r="S20" s="156"/>
    </row>
    <row r="21" spans="1:19" ht="15.75" x14ac:dyDescent="0.25">
      <c r="A21" s="16" t="s">
        <v>24</v>
      </c>
      <c r="B21" s="313" t="s">
        <v>49</v>
      </c>
      <c r="C21" s="314"/>
      <c r="D21" s="317"/>
      <c r="E21" s="318"/>
      <c r="F21" s="309"/>
      <c r="G21" s="310"/>
      <c r="H21" s="309"/>
      <c r="I21" s="310"/>
      <c r="J21" s="315"/>
      <c r="K21" s="316"/>
      <c r="L21" s="37" t="e">
        <f>(J21/H21-1)*100</f>
        <v>#DIV/0!</v>
      </c>
      <c r="M21" s="156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/>
      <c r="E22" s="318"/>
      <c r="F22" s="309"/>
      <c r="G22" s="310"/>
      <c r="H22" s="309"/>
      <c r="I22" s="310"/>
      <c r="J22" s="315"/>
      <c r="K22" s="316"/>
      <c r="L22" s="37" t="e">
        <f t="shared" ref="L22:L26" si="10">(J22/H22-1)*100</f>
        <v>#DIV/0!</v>
      </c>
      <c r="M22" s="156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/>
      <c r="E23" s="318"/>
      <c r="F23" s="309"/>
      <c r="G23" s="310"/>
      <c r="H23" s="309"/>
      <c r="I23" s="310"/>
      <c r="J23" s="315"/>
      <c r="K23" s="316"/>
      <c r="L23" s="37" t="e">
        <f t="shared" si="10"/>
        <v>#DIV/0!</v>
      </c>
      <c r="M23" s="156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/>
      <c r="E24" s="318"/>
      <c r="F24" s="309"/>
      <c r="G24" s="310"/>
      <c r="H24" s="309"/>
      <c r="I24" s="310"/>
      <c r="J24" s="315"/>
      <c r="K24" s="316"/>
      <c r="L24" s="37" t="e">
        <f t="shared" si="10"/>
        <v>#DIV/0!</v>
      </c>
      <c r="M24" s="156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/>
      <c r="E25" s="318"/>
      <c r="F25" s="309"/>
      <c r="G25" s="310"/>
      <c r="H25" s="309"/>
      <c r="I25" s="310"/>
      <c r="J25" s="315"/>
      <c r="K25" s="316"/>
      <c r="L25" s="37" t="e">
        <f t="shared" si="10"/>
        <v>#DIV/0!</v>
      </c>
      <c r="M25" s="156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0</v>
      </c>
      <c r="G26" s="393"/>
      <c r="H26" s="392">
        <f>SUM(H21:I25)</f>
        <v>0</v>
      </c>
      <c r="I26" s="393"/>
      <c r="J26" s="392">
        <f>SUM(J21:K25)</f>
        <v>0</v>
      </c>
      <c r="K26" s="393"/>
      <c r="L26" s="37" t="e">
        <f t="shared" si="10"/>
        <v>#DIV/0!</v>
      </c>
      <c r="M26" s="156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7" t="s">
        <v>58</v>
      </c>
      <c r="E31" s="17" t="s">
        <v>59</v>
      </c>
      <c r="F31" s="17" t="s">
        <v>60</v>
      </c>
      <c r="G31" s="17" t="s">
        <v>61</v>
      </c>
      <c r="H31" s="17" t="s">
        <v>62</v>
      </c>
      <c r="I31" s="17" t="s">
        <v>63</v>
      </c>
      <c r="J31" s="17" t="s">
        <v>64</v>
      </c>
      <c r="K31" s="17" t="s">
        <v>65</v>
      </c>
      <c r="L31" s="17" t="s">
        <v>66</v>
      </c>
      <c r="M31" s="17" t="s">
        <v>67</v>
      </c>
      <c r="N31" s="17" t="s">
        <v>68</v>
      </c>
      <c r="O31" s="17" t="s">
        <v>69</v>
      </c>
      <c r="P31" s="3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1">
        <f>SUM(D32:O32)</f>
        <v>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رقم(1)2012'!C72</f>
        <v>1</v>
      </c>
      <c r="E35" s="192">
        <f>'جدول رقم(1)2012'!D72</f>
        <v>0</v>
      </c>
      <c r="F35" s="192">
        <f>'جدول رقم(1)2012'!E72</f>
        <v>3</v>
      </c>
      <c r="G35" s="192">
        <f>'جدول رقم(1)2012'!F72</f>
        <v>6</v>
      </c>
      <c r="H35" s="192">
        <f>'جدول رقم(1)2012'!G72</f>
        <v>13</v>
      </c>
      <c r="I35" s="192">
        <f>'جدول رقم(1)2012'!H72</f>
        <v>9</v>
      </c>
      <c r="J35" s="192">
        <f>'جدول رقم(1)2012'!I72</f>
        <v>15</v>
      </c>
      <c r="K35" s="192">
        <f>'جدول رقم(1)2012'!J72</f>
        <v>23</v>
      </c>
      <c r="L35" s="192">
        <f>'جدول رقم(1)2012'!K72</f>
        <v>45</v>
      </c>
      <c r="M35" s="192">
        <f>'جدول رقم(1)2012'!L72</f>
        <v>8</v>
      </c>
      <c r="N35" s="192">
        <f>'جدول رقم(1)2012'!M72</f>
        <v>0</v>
      </c>
      <c r="O35" s="192">
        <f>'جدول رقم(1)2012'!N72</f>
        <v>17</v>
      </c>
      <c r="P35" s="193">
        <f>SUM(D35:O35)</f>
        <v>140</v>
      </c>
      <c r="Q35" s="32">
        <v>87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263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58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56"/>
      <c r="S3" s="156"/>
    </row>
    <row r="4" spans="1:19" ht="15.75" x14ac:dyDescent="0.25">
      <c r="A4" s="409"/>
      <c r="B4" s="409"/>
      <c r="C4" s="159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56"/>
      <c r="S4" s="156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56"/>
      <c r="S5" s="156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0</v>
      </c>
      <c r="E6" s="417"/>
      <c r="F6" s="416">
        <f t="shared" ref="F6" si="0">SUM(F7:G14)</f>
        <v>0</v>
      </c>
      <c r="G6" s="417"/>
      <c r="H6" s="416">
        <f t="shared" ref="H6" si="1">SUM(H7:I14)</f>
        <v>0</v>
      </c>
      <c r="I6" s="417"/>
      <c r="J6" s="416">
        <f t="shared" ref="J6" si="2">SUM(J7:K14)</f>
        <v>0</v>
      </c>
      <c r="K6" s="417"/>
      <c r="L6" s="418">
        <f t="shared" ref="L6" si="3">SUM(L7:M14)</f>
        <v>2363.1999999999998</v>
      </c>
      <c r="M6" s="419"/>
      <c r="N6" s="418">
        <f t="shared" ref="N6" si="4">SUM(N7:O14)</f>
        <v>2207.9929999999999</v>
      </c>
      <c r="O6" s="419"/>
      <c r="P6" s="36" t="e">
        <f>(N6/H6-1)*100</f>
        <v>#DIV/0!</v>
      </c>
      <c r="Q6" s="36" t="e">
        <f>(N6/J6-1)*100</f>
        <v>#DIV/0!</v>
      </c>
      <c r="R6" s="8"/>
      <c r="S6" s="9"/>
    </row>
    <row r="7" spans="1:19" ht="15.75" x14ac:dyDescent="0.25">
      <c r="A7" s="10"/>
      <c r="B7" s="11" t="s">
        <v>26</v>
      </c>
      <c r="C7" s="161"/>
      <c r="D7" s="321"/>
      <c r="E7" s="322"/>
      <c r="F7" s="321">
        <f>'نفقات فعلية 2010'!C77</f>
        <v>0</v>
      </c>
      <c r="G7" s="322"/>
      <c r="H7" s="319"/>
      <c r="I7" s="320"/>
      <c r="J7" s="319"/>
      <c r="K7" s="320"/>
      <c r="L7" s="309">
        <f>'مقترح 2012'!C77</f>
        <v>1323.2</v>
      </c>
      <c r="M7" s="310"/>
      <c r="N7" s="309">
        <f>متفق2012!C77</f>
        <v>1372.433</v>
      </c>
      <c r="O7" s="310"/>
      <c r="P7" s="36" t="e">
        <f t="shared" ref="P7:P16" si="5">(N7/H7-1)*100</f>
        <v>#DIV/0!</v>
      </c>
      <c r="Q7" s="36" t="e">
        <f t="shared" ref="Q7:Q16" si="6">(N7/J7-1)*100</f>
        <v>#DIV/0!</v>
      </c>
      <c r="R7" s="8"/>
      <c r="S7" s="358"/>
    </row>
    <row r="8" spans="1:19" ht="15.75" x14ac:dyDescent="0.25">
      <c r="A8" s="12"/>
      <c r="B8" s="11" t="s">
        <v>27</v>
      </c>
      <c r="C8" s="161"/>
      <c r="D8" s="321"/>
      <c r="E8" s="322"/>
      <c r="F8" s="321">
        <f>'نفقات فعلية 2010'!D77</f>
        <v>0</v>
      </c>
      <c r="G8" s="322"/>
      <c r="H8" s="319"/>
      <c r="I8" s="320"/>
      <c r="J8" s="319"/>
      <c r="K8" s="320"/>
      <c r="L8" s="309">
        <f>'مقترح 2012'!D77</f>
        <v>670</v>
      </c>
      <c r="M8" s="310"/>
      <c r="N8" s="309">
        <f>متفق2012!D77</f>
        <v>475.56</v>
      </c>
      <c r="O8" s="310"/>
      <c r="P8" s="36" t="e">
        <f t="shared" si="5"/>
        <v>#DIV/0!</v>
      </c>
      <c r="Q8" s="36" t="e">
        <f t="shared" si="6"/>
        <v>#DIV/0!</v>
      </c>
      <c r="R8" s="8"/>
      <c r="S8" s="358"/>
    </row>
    <row r="9" spans="1:19" ht="15.75" x14ac:dyDescent="0.25">
      <c r="A9" s="12"/>
      <c r="B9" s="11" t="s">
        <v>28</v>
      </c>
      <c r="C9" s="161"/>
      <c r="D9" s="321"/>
      <c r="E9" s="322"/>
      <c r="F9" s="321">
        <f>'نفقات فعلية 2010'!E77</f>
        <v>0</v>
      </c>
      <c r="G9" s="322"/>
      <c r="H9" s="319"/>
      <c r="I9" s="320"/>
      <c r="J9" s="319"/>
      <c r="K9" s="320"/>
      <c r="L9" s="309">
        <f>'مقترح 2012'!E77</f>
        <v>0</v>
      </c>
      <c r="M9" s="310"/>
      <c r="N9" s="309">
        <f>متفق2012!E77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61"/>
      <c r="D10" s="321"/>
      <c r="E10" s="322"/>
      <c r="F10" s="321">
        <f>'نفقات فعلية 2010'!F77</f>
        <v>0</v>
      </c>
      <c r="G10" s="322"/>
      <c r="H10" s="319"/>
      <c r="I10" s="320"/>
      <c r="J10" s="319"/>
      <c r="K10" s="320"/>
      <c r="L10" s="309">
        <f>'مقترح 2012'!F77</f>
        <v>0</v>
      </c>
      <c r="M10" s="310"/>
      <c r="N10" s="309">
        <f>متفق2012!F77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61"/>
      <c r="D11" s="321"/>
      <c r="E11" s="322"/>
      <c r="F11" s="321">
        <f>'نفقات فعلية 2010'!G77</f>
        <v>0</v>
      </c>
      <c r="G11" s="322"/>
      <c r="H11" s="319"/>
      <c r="I11" s="320"/>
      <c r="J11" s="319"/>
      <c r="K11" s="320"/>
      <c r="L11" s="309">
        <f>'مقترح 2012'!G77</f>
        <v>0</v>
      </c>
      <c r="M11" s="310"/>
      <c r="N11" s="309">
        <f>متفق2012!G77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61"/>
      <c r="D12" s="321"/>
      <c r="E12" s="322"/>
      <c r="F12" s="321">
        <f>'نفقات فعلية 2010'!H77</f>
        <v>0</v>
      </c>
      <c r="G12" s="322"/>
      <c r="H12" s="319"/>
      <c r="I12" s="320"/>
      <c r="J12" s="319"/>
      <c r="K12" s="320"/>
      <c r="L12" s="309">
        <f>'مقترح 2012'!H77</f>
        <v>0</v>
      </c>
      <c r="M12" s="310"/>
      <c r="N12" s="309">
        <f>متفق2012!H77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61"/>
      <c r="D13" s="321"/>
      <c r="E13" s="322"/>
      <c r="F13" s="321">
        <f>'نفقات فعلية 2010'!I77</f>
        <v>0</v>
      </c>
      <c r="G13" s="322"/>
      <c r="H13" s="319"/>
      <c r="I13" s="320"/>
      <c r="J13" s="319"/>
      <c r="K13" s="320"/>
      <c r="L13" s="309">
        <f>'مقترح 2012'!I77</f>
        <v>20</v>
      </c>
      <c r="M13" s="310"/>
      <c r="N13" s="309">
        <f>متفق2012!I77</f>
        <v>10</v>
      </c>
      <c r="O13" s="310"/>
      <c r="P13" s="36" t="e">
        <f t="shared" si="5"/>
        <v>#DIV/0!</v>
      </c>
      <c r="Q13" s="36" t="e">
        <f t="shared" si="6"/>
        <v>#DIV/0!</v>
      </c>
      <c r="R13" s="8"/>
      <c r="S13" s="358"/>
    </row>
    <row r="14" spans="1:19" ht="15.75" x14ac:dyDescent="0.25">
      <c r="A14" s="12"/>
      <c r="B14" s="13" t="s">
        <v>33</v>
      </c>
      <c r="C14" s="161"/>
      <c r="D14" s="321"/>
      <c r="E14" s="322"/>
      <c r="F14" s="321">
        <f>'نفقات فعلية 2010'!J77</f>
        <v>0</v>
      </c>
      <c r="G14" s="322"/>
      <c r="H14" s="319"/>
      <c r="I14" s="320"/>
      <c r="J14" s="319"/>
      <c r="K14" s="320"/>
      <c r="L14" s="309">
        <f>'مقترح 2012'!J77</f>
        <v>350</v>
      </c>
      <c r="M14" s="310"/>
      <c r="N14" s="309">
        <f>متفق2012!J77</f>
        <v>350</v>
      </c>
      <c r="O14" s="310"/>
      <c r="P14" s="36" t="e">
        <f t="shared" si="5"/>
        <v>#DIV/0!</v>
      </c>
      <c r="Q14" s="36" t="e">
        <f t="shared" si="6"/>
        <v>#DIV/0!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60">
        <f>'نفقات فعلية 2009'!N75</f>
        <v>0</v>
      </c>
      <c r="D15" s="323">
        <f>'معدل 2010'!N75</f>
        <v>0</v>
      </c>
      <c r="E15" s="324"/>
      <c r="F15" s="323">
        <f>'نفقات فعلية 2010'!N77</f>
        <v>0</v>
      </c>
      <c r="G15" s="324"/>
      <c r="H15" s="333">
        <f>'مصدق 2011'!N75</f>
        <v>0</v>
      </c>
      <c r="I15" s="334"/>
      <c r="J15" s="333">
        <f>'منقح 2011'!N75</f>
        <v>0</v>
      </c>
      <c r="K15" s="334"/>
      <c r="L15" s="325">
        <f>'مقترح 2012'!N77</f>
        <v>0</v>
      </c>
      <c r="M15" s="326"/>
      <c r="N15" s="325">
        <f>متفق2012!N77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0</v>
      </c>
      <c r="E16" s="417"/>
      <c r="F16" s="416">
        <f t="shared" ref="F16" si="7">F6+F15</f>
        <v>0</v>
      </c>
      <c r="G16" s="417"/>
      <c r="H16" s="416">
        <f>H6+H15</f>
        <v>0</v>
      </c>
      <c r="I16" s="417"/>
      <c r="J16" s="416">
        <f t="shared" ref="J16" si="8">J6+J15</f>
        <v>0</v>
      </c>
      <c r="K16" s="417"/>
      <c r="L16" s="418">
        <f t="shared" ref="L16" si="9">L6+L15</f>
        <v>2363.1999999999998</v>
      </c>
      <c r="M16" s="419"/>
      <c r="N16" s="418">
        <f>N6+N15</f>
        <v>2207.9929999999999</v>
      </c>
      <c r="O16" s="419"/>
      <c r="P16" s="36" t="e">
        <f t="shared" si="5"/>
        <v>#DIV/0!</v>
      </c>
      <c r="Q16" s="36" t="e">
        <f t="shared" si="6"/>
        <v>#DIV/0!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56"/>
      <c r="N18" s="156"/>
      <c r="O18" s="156"/>
      <c r="P18" s="156"/>
      <c r="Q18" s="361"/>
      <c r="R18" s="156"/>
      <c r="S18" s="156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56"/>
      <c r="N19" s="156"/>
      <c r="O19" s="156"/>
      <c r="P19" s="156"/>
      <c r="Q19" s="361"/>
      <c r="R19" s="156"/>
      <c r="S19" s="156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57" t="s">
        <v>48</v>
      </c>
      <c r="M20" s="156"/>
      <c r="N20" s="27"/>
      <c r="O20" s="27"/>
      <c r="P20" s="27"/>
      <c r="Q20" s="26"/>
      <c r="R20" s="156"/>
      <c r="S20" s="156"/>
    </row>
    <row r="21" spans="1:19" ht="15.75" x14ac:dyDescent="0.25">
      <c r="A21" s="16" t="s">
        <v>24</v>
      </c>
      <c r="B21" s="313" t="s">
        <v>49</v>
      </c>
      <c r="C21" s="314"/>
      <c r="D21" s="317"/>
      <c r="E21" s="318"/>
      <c r="F21" s="309"/>
      <c r="G21" s="310"/>
      <c r="H21" s="309"/>
      <c r="I21" s="310"/>
      <c r="J21" s="315"/>
      <c r="K21" s="316"/>
      <c r="L21" s="37" t="e">
        <f>(J21/H21-1)*100</f>
        <v>#DIV/0!</v>
      </c>
      <c r="M21" s="156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/>
      <c r="E22" s="318"/>
      <c r="F22" s="309"/>
      <c r="G22" s="310"/>
      <c r="H22" s="309"/>
      <c r="I22" s="310"/>
      <c r="J22" s="315"/>
      <c r="K22" s="316"/>
      <c r="L22" s="37" t="e">
        <f t="shared" ref="L22:L26" si="10">(J22/H22-1)*100</f>
        <v>#DIV/0!</v>
      </c>
      <c r="M22" s="156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/>
      <c r="E23" s="318"/>
      <c r="F23" s="309"/>
      <c r="G23" s="310"/>
      <c r="H23" s="309"/>
      <c r="I23" s="310"/>
      <c r="J23" s="315"/>
      <c r="K23" s="316"/>
      <c r="L23" s="37" t="e">
        <f t="shared" si="10"/>
        <v>#DIV/0!</v>
      </c>
      <c r="M23" s="156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/>
      <c r="E24" s="318"/>
      <c r="F24" s="309"/>
      <c r="G24" s="310"/>
      <c r="H24" s="309"/>
      <c r="I24" s="310"/>
      <c r="J24" s="315"/>
      <c r="K24" s="316"/>
      <c r="L24" s="37" t="e">
        <f t="shared" si="10"/>
        <v>#DIV/0!</v>
      </c>
      <c r="M24" s="156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/>
      <c r="E25" s="318"/>
      <c r="F25" s="309"/>
      <c r="G25" s="310"/>
      <c r="H25" s="309"/>
      <c r="I25" s="310"/>
      <c r="J25" s="315"/>
      <c r="K25" s="316"/>
      <c r="L25" s="37" t="e">
        <f t="shared" si="10"/>
        <v>#DIV/0!</v>
      </c>
      <c r="M25" s="156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0</v>
      </c>
      <c r="G26" s="393"/>
      <c r="H26" s="392">
        <f>SUM(H21:I25)</f>
        <v>0</v>
      </c>
      <c r="I26" s="393"/>
      <c r="J26" s="392">
        <f>SUM(J21:K25)</f>
        <v>0</v>
      </c>
      <c r="K26" s="393"/>
      <c r="L26" s="37" t="e">
        <f t="shared" si="10"/>
        <v>#DIV/0!</v>
      </c>
      <c r="M26" s="156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7" t="s">
        <v>58</v>
      </c>
      <c r="E31" s="17" t="s">
        <v>59</v>
      </c>
      <c r="F31" s="17" t="s">
        <v>60</v>
      </c>
      <c r="G31" s="17" t="s">
        <v>61</v>
      </c>
      <c r="H31" s="17" t="s">
        <v>62</v>
      </c>
      <c r="I31" s="17" t="s">
        <v>63</v>
      </c>
      <c r="J31" s="17" t="s">
        <v>64</v>
      </c>
      <c r="K31" s="17" t="s">
        <v>65</v>
      </c>
      <c r="L31" s="17" t="s">
        <v>66</v>
      </c>
      <c r="M31" s="17" t="s">
        <v>67</v>
      </c>
      <c r="N31" s="17" t="s">
        <v>68</v>
      </c>
      <c r="O31" s="17" t="s">
        <v>69</v>
      </c>
      <c r="P31" s="3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1">
        <f>SUM(D32:O32)</f>
        <v>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رقم(1)2012'!C73</f>
        <v>1</v>
      </c>
      <c r="E35" s="192">
        <f>'جدول رقم(1)2012'!D73</f>
        <v>0</v>
      </c>
      <c r="F35" s="192">
        <f>'جدول رقم(1)2012'!E73</f>
        <v>3</v>
      </c>
      <c r="G35" s="192">
        <f>'جدول رقم(1)2012'!F73</f>
        <v>3</v>
      </c>
      <c r="H35" s="192">
        <f>'جدول رقم(1)2012'!G73</f>
        <v>5</v>
      </c>
      <c r="I35" s="192">
        <f>'جدول رقم(1)2012'!H73</f>
        <v>2</v>
      </c>
      <c r="J35" s="192">
        <f>'جدول رقم(1)2012'!I73</f>
        <v>2</v>
      </c>
      <c r="K35" s="192">
        <f>'جدول رقم(1)2012'!J73</f>
        <v>7</v>
      </c>
      <c r="L35" s="192">
        <f>'جدول رقم(1)2012'!K73</f>
        <v>55</v>
      </c>
      <c r="M35" s="192">
        <f>'جدول رقم(1)2012'!L73</f>
        <v>8</v>
      </c>
      <c r="N35" s="192">
        <f>'جدول رقم(1)2012'!M73</f>
        <v>2</v>
      </c>
      <c r="O35" s="192">
        <f>'جدول رقم(1)2012'!N73</f>
        <v>0</v>
      </c>
      <c r="P35" s="193">
        <f>SUM(D35:O35)</f>
        <v>88</v>
      </c>
      <c r="Q35" s="32">
        <v>88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5" sqref="Q35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277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58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56"/>
      <c r="S3" s="156"/>
    </row>
    <row r="4" spans="1:19" ht="15.75" x14ac:dyDescent="0.25">
      <c r="A4" s="409"/>
      <c r="B4" s="409"/>
      <c r="C4" s="159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56"/>
      <c r="S4" s="156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56"/>
      <c r="S5" s="156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0</v>
      </c>
      <c r="E6" s="417"/>
      <c r="F6" s="416">
        <f t="shared" ref="F6" si="0">SUM(F7:G14)</f>
        <v>0</v>
      </c>
      <c r="G6" s="417"/>
      <c r="H6" s="416">
        <f t="shared" ref="H6" si="1">SUM(H7:I14)</f>
        <v>0</v>
      </c>
      <c r="I6" s="417"/>
      <c r="J6" s="416">
        <f t="shared" ref="J6" si="2">SUM(J7:K14)</f>
        <v>0</v>
      </c>
      <c r="K6" s="417"/>
      <c r="L6" s="418">
        <f t="shared" ref="L6" si="3">SUM(L7:M14)</f>
        <v>1845</v>
      </c>
      <c r="M6" s="419"/>
      <c r="N6" s="418">
        <f t="shared" ref="N6" si="4">SUM(N7:O14)</f>
        <v>1688.365</v>
      </c>
      <c r="O6" s="419"/>
      <c r="P6" s="36" t="e">
        <f>(N6/H6-1)*100</f>
        <v>#DIV/0!</v>
      </c>
      <c r="Q6" s="36" t="e">
        <f>(N6/J6-1)*100</f>
        <v>#DIV/0!</v>
      </c>
      <c r="R6" s="8"/>
      <c r="S6" s="9"/>
    </row>
    <row r="7" spans="1:19" ht="15.75" x14ac:dyDescent="0.25">
      <c r="A7" s="10"/>
      <c r="B7" s="11" t="s">
        <v>26</v>
      </c>
      <c r="C7" s="161"/>
      <c r="D7" s="321"/>
      <c r="E7" s="322"/>
      <c r="F7" s="321">
        <f>'نفقات فعلية 2010'!C78</f>
        <v>0</v>
      </c>
      <c r="G7" s="322"/>
      <c r="H7" s="319"/>
      <c r="I7" s="320"/>
      <c r="J7" s="319"/>
      <c r="K7" s="320"/>
      <c r="L7" s="309">
        <f>'مقترح 2012'!C78</f>
        <v>998</v>
      </c>
      <c r="M7" s="310"/>
      <c r="N7" s="309">
        <f>متفق2012!C78</f>
        <v>911.36500000000001</v>
      </c>
      <c r="O7" s="310"/>
      <c r="P7" s="36" t="e">
        <f t="shared" ref="P7:P16" si="5">(N7/H7-1)*100</f>
        <v>#DIV/0!</v>
      </c>
      <c r="Q7" s="36" t="e">
        <f t="shared" ref="Q7:Q16" si="6">(N7/J7-1)*100</f>
        <v>#DIV/0!</v>
      </c>
      <c r="R7" s="8"/>
      <c r="S7" s="358"/>
    </row>
    <row r="8" spans="1:19" ht="15.75" x14ac:dyDescent="0.25">
      <c r="A8" s="12"/>
      <c r="B8" s="11" t="s">
        <v>27</v>
      </c>
      <c r="C8" s="161"/>
      <c r="D8" s="321"/>
      <c r="E8" s="322"/>
      <c r="F8" s="321">
        <f>'نفقات فعلية 2010'!D78</f>
        <v>0</v>
      </c>
      <c r="G8" s="322"/>
      <c r="H8" s="319"/>
      <c r="I8" s="320"/>
      <c r="J8" s="319"/>
      <c r="K8" s="320"/>
      <c r="L8" s="309">
        <f>'مقترح 2012'!D78</f>
        <v>607</v>
      </c>
      <c r="M8" s="310"/>
      <c r="N8" s="309">
        <f>متفق2012!D78</f>
        <v>537</v>
      </c>
      <c r="O8" s="310"/>
      <c r="P8" s="36" t="e">
        <f t="shared" si="5"/>
        <v>#DIV/0!</v>
      </c>
      <c r="Q8" s="36" t="e">
        <f t="shared" si="6"/>
        <v>#DIV/0!</v>
      </c>
      <c r="R8" s="8"/>
      <c r="S8" s="358"/>
    </row>
    <row r="9" spans="1:19" ht="15.75" x14ac:dyDescent="0.25">
      <c r="A9" s="12"/>
      <c r="B9" s="11" t="s">
        <v>28</v>
      </c>
      <c r="C9" s="161"/>
      <c r="D9" s="321"/>
      <c r="E9" s="322"/>
      <c r="F9" s="321">
        <f>'نفقات فعلية 2010'!E78</f>
        <v>0</v>
      </c>
      <c r="G9" s="322"/>
      <c r="H9" s="319"/>
      <c r="I9" s="320"/>
      <c r="J9" s="319"/>
      <c r="K9" s="320"/>
      <c r="L9" s="309">
        <f>'مقترح 2012'!E78</f>
        <v>0</v>
      </c>
      <c r="M9" s="310"/>
      <c r="N9" s="309">
        <f>متفق2012!E78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61"/>
      <c r="D10" s="321"/>
      <c r="E10" s="322"/>
      <c r="F10" s="321">
        <f>'نفقات فعلية 2010'!F78</f>
        <v>0</v>
      </c>
      <c r="G10" s="322"/>
      <c r="H10" s="319"/>
      <c r="I10" s="320"/>
      <c r="J10" s="319"/>
      <c r="K10" s="320"/>
      <c r="L10" s="309">
        <f>'مقترح 2012'!F78</f>
        <v>0</v>
      </c>
      <c r="M10" s="310"/>
      <c r="N10" s="309">
        <f>متفق2012!F78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61"/>
      <c r="D11" s="321"/>
      <c r="E11" s="322"/>
      <c r="F11" s="321">
        <f>'نفقات فعلية 2010'!G78</f>
        <v>0</v>
      </c>
      <c r="G11" s="322"/>
      <c r="H11" s="319"/>
      <c r="I11" s="320"/>
      <c r="J11" s="319"/>
      <c r="K11" s="320"/>
      <c r="L11" s="309">
        <f>'مقترح 2012'!G78</f>
        <v>0</v>
      </c>
      <c r="M11" s="310"/>
      <c r="N11" s="309">
        <f>متفق2012!G78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61"/>
      <c r="D12" s="321"/>
      <c r="E12" s="322"/>
      <c r="F12" s="321">
        <f>'نفقات فعلية 2010'!H78</f>
        <v>0</v>
      </c>
      <c r="G12" s="322"/>
      <c r="H12" s="319"/>
      <c r="I12" s="320"/>
      <c r="J12" s="319"/>
      <c r="K12" s="320"/>
      <c r="L12" s="309">
        <f>'مقترح 2012'!H78</f>
        <v>0</v>
      </c>
      <c r="M12" s="310"/>
      <c r="N12" s="309">
        <f>متفق2012!H78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61"/>
      <c r="D13" s="321"/>
      <c r="E13" s="322"/>
      <c r="F13" s="321">
        <f>'نفقات فعلية 2010'!I78</f>
        <v>0</v>
      </c>
      <c r="G13" s="322"/>
      <c r="H13" s="319"/>
      <c r="I13" s="320"/>
      <c r="J13" s="319"/>
      <c r="K13" s="320"/>
      <c r="L13" s="309">
        <f>'مقترح 2012'!I78</f>
        <v>10</v>
      </c>
      <c r="M13" s="310"/>
      <c r="N13" s="309">
        <f>متفق2012!I78</f>
        <v>10</v>
      </c>
      <c r="O13" s="310"/>
      <c r="P13" s="36" t="e">
        <f t="shared" si="5"/>
        <v>#DIV/0!</v>
      </c>
      <c r="Q13" s="36" t="e">
        <f t="shared" si="6"/>
        <v>#DIV/0!</v>
      </c>
      <c r="R13" s="8"/>
      <c r="S13" s="358"/>
    </row>
    <row r="14" spans="1:19" ht="15.75" x14ac:dyDescent="0.25">
      <c r="A14" s="12"/>
      <c r="B14" s="13" t="s">
        <v>33</v>
      </c>
      <c r="C14" s="161"/>
      <c r="D14" s="321"/>
      <c r="E14" s="322"/>
      <c r="F14" s="321">
        <f>'نفقات فعلية 2010'!J78</f>
        <v>0</v>
      </c>
      <c r="G14" s="322"/>
      <c r="H14" s="319"/>
      <c r="I14" s="320"/>
      <c r="J14" s="319"/>
      <c r="K14" s="320"/>
      <c r="L14" s="309">
        <f>'مقترح 2012'!J78</f>
        <v>230</v>
      </c>
      <c r="M14" s="310"/>
      <c r="N14" s="309">
        <f>متفق2012!J78</f>
        <v>230</v>
      </c>
      <c r="O14" s="310"/>
      <c r="P14" s="36" t="e">
        <f t="shared" si="5"/>
        <v>#DIV/0!</v>
      </c>
      <c r="Q14" s="36" t="e">
        <f t="shared" si="6"/>
        <v>#DIV/0!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60">
        <f>'نفقات فعلية 2009'!N75</f>
        <v>0</v>
      </c>
      <c r="D15" s="323">
        <f>'معدل 2010'!N75</f>
        <v>0</v>
      </c>
      <c r="E15" s="324"/>
      <c r="F15" s="323">
        <f>'نفقات فعلية 2010'!N78</f>
        <v>0</v>
      </c>
      <c r="G15" s="324"/>
      <c r="H15" s="333">
        <f>'مصدق 2011'!N75</f>
        <v>0</v>
      </c>
      <c r="I15" s="334"/>
      <c r="J15" s="333">
        <f>'منقح 2011'!N75</f>
        <v>0</v>
      </c>
      <c r="K15" s="334"/>
      <c r="L15" s="325">
        <f>'مقترح 2012'!N78</f>
        <v>0</v>
      </c>
      <c r="M15" s="326"/>
      <c r="N15" s="325">
        <f>متفق2012!N78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0</v>
      </c>
      <c r="E16" s="417"/>
      <c r="F16" s="416">
        <f t="shared" ref="F16" si="7">F6+F15</f>
        <v>0</v>
      </c>
      <c r="G16" s="417"/>
      <c r="H16" s="416">
        <f>H6+H15</f>
        <v>0</v>
      </c>
      <c r="I16" s="417"/>
      <c r="J16" s="416">
        <f t="shared" ref="J16" si="8">J6+J15</f>
        <v>0</v>
      </c>
      <c r="K16" s="417"/>
      <c r="L16" s="418">
        <f t="shared" ref="L16" si="9">L6+L15</f>
        <v>1845</v>
      </c>
      <c r="M16" s="419"/>
      <c r="N16" s="418">
        <f>N6+N15</f>
        <v>1688.365</v>
      </c>
      <c r="O16" s="419"/>
      <c r="P16" s="36" t="e">
        <f t="shared" si="5"/>
        <v>#DIV/0!</v>
      </c>
      <c r="Q16" s="36" t="e">
        <f t="shared" si="6"/>
        <v>#DIV/0!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56"/>
      <c r="N18" s="156"/>
      <c r="O18" s="156"/>
      <c r="P18" s="156"/>
      <c r="Q18" s="361"/>
      <c r="R18" s="156"/>
      <c r="S18" s="156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56"/>
      <c r="N19" s="156"/>
      <c r="O19" s="156"/>
      <c r="P19" s="156"/>
      <c r="Q19" s="361"/>
      <c r="R19" s="156"/>
      <c r="S19" s="156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57" t="s">
        <v>48</v>
      </c>
      <c r="M20" s="156"/>
      <c r="N20" s="27"/>
      <c r="O20" s="27"/>
      <c r="P20" s="27"/>
      <c r="Q20" s="26"/>
      <c r="R20" s="156"/>
      <c r="S20" s="156"/>
    </row>
    <row r="21" spans="1:19" ht="15.75" x14ac:dyDescent="0.25">
      <c r="A21" s="16" t="s">
        <v>24</v>
      </c>
      <c r="B21" s="313" t="s">
        <v>49</v>
      </c>
      <c r="C21" s="314"/>
      <c r="D21" s="317"/>
      <c r="E21" s="318"/>
      <c r="F21" s="309"/>
      <c r="G21" s="310"/>
      <c r="H21" s="309"/>
      <c r="I21" s="310"/>
      <c r="J21" s="315"/>
      <c r="K21" s="316"/>
      <c r="L21" s="37" t="e">
        <f>(J21/H21-1)*100</f>
        <v>#DIV/0!</v>
      </c>
      <c r="M21" s="156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/>
      <c r="E22" s="318"/>
      <c r="F22" s="309"/>
      <c r="G22" s="310"/>
      <c r="H22" s="309"/>
      <c r="I22" s="310"/>
      <c r="J22" s="315"/>
      <c r="K22" s="316"/>
      <c r="L22" s="37" t="e">
        <f t="shared" ref="L22:L26" si="10">(J22/H22-1)*100</f>
        <v>#DIV/0!</v>
      </c>
      <c r="M22" s="156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/>
      <c r="E23" s="318"/>
      <c r="F23" s="309"/>
      <c r="G23" s="310"/>
      <c r="H23" s="309"/>
      <c r="I23" s="310"/>
      <c r="J23" s="315"/>
      <c r="K23" s="316"/>
      <c r="L23" s="37" t="e">
        <f t="shared" si="10"/>
        <v>#DIV/0!</v>
      </c>
      <c r="M23" s="156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/>
      <c r="E24" s="318"/>
      <c r="F24" s="309"/>
      <c r="G24" s="310"/>
      <c r="H24" s="309"/>
      <c r="I24" s="310"/>
      <c r="J24" s="315"/>
      <c r="K24" s="316"/>
      <c r="L24" s="37" t="e">
        <f t="shared" si="10"/>
        <v>#DIV/0!</v>
      </c>
      <c r="M24" s="156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/>
      <c r="E25" s="318"/>
      <c r="F25" s="309"/>
      <c r="G25" s="310"/>
      <c r="H25" s="309"/>
      <c r="I25" s="310"/>
      <c r="J25" s="315"/>
      <c r="K25" s="316"/>
      <c r="L25" s="37" t="e">
        <f t="shared" si="10"/>
        <v>#DIV/0!</v>
      </c>
      <c r="M25" s="156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0</v>
      </c>
      <c r="G26" s="393"/>
      <c r="H26" s="392">
        <f>SUM(H21:I25)</f>
        <v>0</v>
      </c>
      <c r="I26" s="393"/>
      <c r="J26" s="392">
        <f>SUM(J21:K25)</f>
        <v>0</v>
      </c>
      <c r="K26" s="393"/>
      <c r="L26" s="37" t="e">
        <f t="shared" si="10"/>
        <v>#DIV/0!</v>
      </c>
      <c r="M26" s="156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7" t="s">
        <v>58</v>
      </c>
      <c r="E31" s="17" t="s">
        <v>59</v>
      </c>
      <c r="F31" s="17" t="s">
        <v>60</v>
      </c>
      <c r="G31" s="17" t="s">
        <v>61</v>
      </c>
      <c r="H31" s="17" t="s">
        <v>62</v>
      </c>
      <c r="I31" s="17" t="s">
        <v>63</v>
      </c>
      <c r="J31" s="17" t="s">
        <v>64</v>
      </c>
      <c r="K31" s="17" t="s">
        <v>65</v>
      </c>
      <c r="L31" s="17" t="s">
        <v>66</v>
      </c>
      <c r="M31" s="17" t="s">
        <v>67</v>
      </c>
      <c r="N31" s="17" t="s">
        <v>68</v>
      </c>
      <c r="O31" s="17" t="s">
        <v>69</v>
      </c>
      <c r="P31" s="3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1">
        <f>SUM(D32:O32)</f>
        <v>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رقم(1)2012'!C74</f>
        <v>1</v>
      </c>
      <c r="E35" s="192">
        <f>'جدول رقم(1)2012'!D74</f>
        <v>0</v>
      </c>
      <c r="F35" s="192">
        <f>'جدول رقم(1)2012'!E74</f>
        <v>0</v>
      </c>
      <c r="G35" s="192">
        <f>'جدول رقم(1)2012'!F74</f>
        <v>0</v>
      </c>
      <c r="H35" s="192">
        <f>'جدول رقم(1)2012'!G74</f>
        <v>2</v>
      </c>
      <c r="I35" s="192">
        <f>'جدول رقم(1)2012'!H74</f>
        <v>2</v>
      </c>
      <c r="J35" s="192">
        <f>'جدول رقم(1)2012'!I74</f>
        <v>0</v>
      </c>
      <c r="K35" s="192">
        <f>'جدول رقم(1)2012'!J74</f>
        <v>0</v>
      </c>
      <c r="L35" s="192">
        <f>'جدول رقم(1)2012'!K74</f>
        <v>20</v>
      </c>
      <c r="M35" s="192">
        <f>'جدول رقم(1)2012'!L74</f>
        <v>0</v>
      </c>
      <c r="N35" s="192">
        <f>'جدول رقم(1)2012'!M74</f>
        <v>0</v>
      </c>
      <c r="O35" s="192">
        <f>'جدول رقم(1)2012'!N74</f>
        <v>0</v>
      </c>
      <c r="P35" s="193">
        <f>SUM(D35:O35)</f>
        <v>25</v>
      </c>
      <c r="Q35" s="32">
        <v>89</v>
      </c>
      <c r="R35" s="1"/>
      <c r="S35" s="25">
        <v>56</v>
      </c>
    </row>
  </sheetData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22" sqref="P22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5.375" customWidth="1"/>
    <col min="10" max="10" width="7.75" customWidth="1"/>
    <col min="11" max="11" width="5.625" customWidth="1"/>
    <col min="12" max="12" width="7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197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25491.343000000001</v>
      </c>
      <c r="D6" s="323">
        <f>SUM(D7:E14)</f>
        <v>35627.463000000003</v>
      </c>
      <c r="E6" s="324"/>
      <c r="F6" s="323">
        <f t="shared" ref="F6" si="0">SUM(F7:G14)</f>
        <v>32459.458999999999</v>
      </c>
      <c r="G6" s="324"/>
      <c r="H6" s="323">
        <f t="shared" ref="H6" si="1">SUM(H7:I14)</f>
        <v>33757.264999999999</v>
      </c>
      <c r="I6" s="324"/>
      <c r="J6" s="323">
        <f t="shared" ref="J6" si="2">SUM(J7:K14)</f>
        <v>33743.255000000005</v>
      </c>
      <c r="K6" s="324"/>
      <c r="L6" s="303">
        <f t="shared" ref="L6" si="3">SUM(L7:M14)</f>
        <v>59633</v>
      </c>
      <c r="M6" s="304"/>
      <c r="N6" s="303">
        <f t="shared" ref="N6" si="4">SUM(N7:O14)</f>
        <v>58883</v>
      </c>
      <c r="O6" s="304"/>
      <c r="P6" s="281">
        <f>(N6/H6-1)*100</f>
        <v>74.430600346325448</v>
      </c>
      <c r="Q6" s="281">
        <f>(N6/J6-1)*100</f>
        <v>74.503022900428519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2009'!C12</f>
        <v>19394.91</v>
      </c>
      <c r="D7" s="321">
        <f>'معدل 2010'!C12</f>
        <v>25692.067999999999</v>
      </c>
      <c r="E7" s="322"/>
      <c r="F7" s="321">
        <f>'نفقات فعلية 2010'!C12</f>
        <v>22711.083999999999</v>
      </c>
      <c r="G7" s="322"/>
      <c r="H7" s="319">
        <f>'مصدق 2011'!C12</f>
        <v>27182.764999999999</v>
      </c>
      <c r="I7" s="320"/>
      <c r="J7" s="319">
        <f>'منقح 2011'!C12</f>
        <v>27168.755000000001</v>
      </c>
      <c r="K7" s="320"/>
      <c r="L7" s="309">
        <f>'مقترح 2012'!C12</f>
        <v>31428</v>
      </c>
      <c r="M7" s="310"/>
      <c r="N7" s="311">
        <f>متفق2012!C12</f>
        <v>31428</v>
      </c>
      <c r="O7" s="312"/>
      <c r="P7" s="281">
        <f t="shared" ref="P7:P16" si="5">(N7/H7-1)*100</f>
        <v>15.617377408074562</v>
      </c>
      <c r="Q7" s="281">
        <f t="shared" ref="Q7:Q16" si="6">(N7/J7-1)*100</f>
        <v>15.676997344928022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2009'!D12</f>
        <v>4854.9629999999997</v>
      </c>
      <c r="D8" s="321">
        <f>'معدل 2010'!D12</f>
        <v>8603.2199999999993</v>
      </c>
      <c r="E8" s="322"/>
      <c r="F8" s="321">
        <f>'نفقات فعلية 2010'!D12</f>
        <v>8476.7360000000008</v>
      </c>
      <c r="G8" s="322"/>
      <c r="H8" s="319">
        <f>'مصدق 2011'!D12</f>
        <v>6358.5</v>
      </c>
      <c r="I8" s="320"/>
      <c r="J8" s="319">
        <f>'منقح 2011'!D12</f>
        <v>6358.5</v>
      </c>
      <c r="K8" s="320"/>
      <c r="L8" s="309">
        <f>'مقترح 2012'!D12</f>
        <v>18055</v>
      </c>
      <c r="M8" s="310"/>
      <c r="N8" s="309">
        <f>متفق2012!D12</f>
        <v>18055</v>
      </c>
      <c r="O8" s="310"/>
      <c r="P8" s="281">
        <f t="shared" si="5"/>
        <v>183.95061728395063</v>
      </c>
      <c r="Q8" s="281">
        <f t="shared" si="6"/>
        <v>183.95061728395063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2009'!E12</f>
        <v>0</v>
      </c>
      <c r="D9" s="321">
        <f>'معدل 2010'!E12</f>
        <v>0</v>
      </c>
      <c r="E9" s="322"/>
      <c r="F9" s="321">
        <f>'نفقات فعلية 2010'!E12</f>
        <v>0</v>
      </c>
      <c r="G9" s="322"/>
      <c r="H9" s="319">
        <f>'مصدق 2011'!E12</f>
        <v>0</v>
      </c>
      <c r="I9" s="320"/>
      <c r="J9" s="319">
        <f>'منقح 2011'!E12</f>
        <v>0</v>
      </c>
      <c r="K9" s="320"/>
      <c r="L9" s="309">
        <f>'مقترح 2012'!E12</f>
        <v>0</v>
      </c>
      <c r="M9" s="310"/>
      <c r="N9" s="309">
        <f>متفق2012!E12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2009'!F12</f>
        <v>0</v>
      </c>
      <c r="D10" s="321">
        <f>'معدل 2010'!F12</f>
        <v>0</v>
      </c>
      <c r="E10" s="322"/>
      <c r="F10" s="321">
        <f>'نفقات فعلية 2010'!F12</f>
        <v>0</v>
      </c>
      <c r="G10" s="322"/>
      <c r="H10" s="319">
        <f>'مصدق 2011'!F12</f>
        <v>0</v>
      </c>
      <c r="I10" s="320"/>
      <c r="J10" s="319">
        <f>'منقح 2011'!F12</f>
        <v>0</v>
      </c>
      <c r="K10" s="320"/>
      <c r="L10" s="309">
        <f>'مقترح 2012'!F12</f>
        <v>0</v>
      </c>
      <c r="M10" s="310"/>
      <c r="N10" s="309">
        <f>متفق2012!F12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2009'!G12</f>
        <v>0</v>
      </c>
      <c r="D11" s="321">
        <f>'معدل 2010'!G12</f>
        <v>0</v>
      </c>
      <c r="E11" s="322"/>
      <c r="F11" s="321">
        <f>'نفقات فعلية 2010'!G12</f>
        <v>0</v>
      </c>
      <c r="G11" s="322"/>
      <c r="H11" s="319">
        <f>'مصدق 2011'!G12</f>
        <v>0</v>
      </c>
      <c r="I11" s="320"/>
      <c r="J11" s="319">
        <f>'منقح 2011'!G12</f>
        <v>0</v>
      </c>
      <c r="K11" s="320"/>
      <c r="L11" s="309">
        <f>'مقترح 2012'!G12</f>
        <v>0</v>
      </c>
      <c r="M11" s="310"/>
      <c r="N11" s="309">
        <f>متفق2012!G12</f>
        <v>0</v>
      </c>
      <c r="O11" s="310"/>
      <c r="P11" s="281" t="e">
        <f t="shared" si="5"/>
        <v>#DIV/0!</v>
      </c>
      <c r="Q11" s="281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2009'!H12</f>
        <v>0</v>
      </c>
      <c r="D12" s="321">
        <f>'معدل 2010'!H12</f>
        <v>0</v>
      </c>
      <c r="E12" s="322"/>
      <c r="F12" s="321">
        <f>'نفقات فعلية 2010'!H12</f>
        <v>0</v>
      </c>
      <c r="G12" s="322"/>
      <c r="H12" s="319">
        <f>'مصدق 2011'!H12</f>
        <v>0</v>
      </c>
      <c r="I12" s="320"/>
      <c r="J12" s="319">
        <f>'منقح 2011'!H12</f>
        <v>0</v>
      </c>
      <c r="K12" s="320"/>
      <c r="L12" s="309">
        <f>'مقترح 2012'!H12</f>
        <v>0</v>
      </c>
      <c r="M12" s="310"/>
      <c r="N12" s="309">
        <f>متفق2012!H12</f>
        <v>0</v>
      </c>
      <c r="O12" s="310"/>
      <c r="P12" s="281" t="e">
        <f t="shared" si="5"/>
        <v>#DIV/0!</v>
      </c>
      <c r="Q12" s="281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2009'!I12</f>
        <v>33.965000000000003</v>
      </c>
      <c r="D13" s="321">
        <f>'معدل 2010'!I12</f>
        <v>37.4</v>
      </c>
      <c r="E13" s="322"/>
      <c r="F13" s="321">
        <f>'نفقات فعلية 2010'!I12</f>
        <v>36.878999999999998</v>
      </c>
      <c r="G13" s="322"/>
      <c r="H13" s="319">
        <f>'مصدق 2011'!I12</f>
        <v>37.5</v>
      </c>
      <c r="I13" s="320"/>
      <c r="J13" s="319">
        <f>'منقح 2011'!I12</f>
        <v>37.5</v>
      </c>
      <c r="K13" s="320"/>
      <c r="L13" s="309">
        <f>'مقترح 2012'!I12</f>
        <v>1000</v>
      </c>
      <c r="M13" s="310"/>
      <c r="N13" s="309">
        <f>متفق2012!I12</f>
        <v>250</v>
      </c>
      <c r="O13" s="310"/>
      <c r="P13" s="281">
        <f t="shared" si="5"/>
        <v>566.66666666666674</v>
      </c>
      <c r="Q13" s="281">
        <f t="shared" si="6"/>
        <v>566.66666666666674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2009'!J12</f>
        <v>1207.5050000000001</v>
      </c>
      <c r="D14" s="321">
        <f>'معدل 2010'!J12</f>
        <v>1294.7750000000001</v>
      </c>
      <c r="E14" s="322"/>
      <c r="F14" s="321">
        <f>'نفقات فعلية 2010'!J12</f>
        <v>1234.76</v>
      </c>
      <c r="G14" s="322"/>
      <c r="H14" s="319">
        <f>'مصدق 2011'!J12</f>
        <v>178.5</v>
      </c>
      <c r="I14" s="320"/>
      <c r="J14" s="319">
        <f>'منقح 2011'!J12</f>
        <v>178.5</v>
      </c>
      <c r="K14" s="320"/>
      <c r="L14" s="309">
        <f>'مقترح 2012'!J12</f>
        <v>9150</v>
      </c>
      <c r="M14" s="310"/>
      <c r="N14" s="309">
        <f>متفق2012!J12</f>
        <v>9150</v>
      </c>
      <c r="O14" s="310"/>
      <c r="P14" s="281">
        <f t="shared" si="5"/>
        <v>5026.0504201680678</v>
      </c>
      <c r="Q14" s="281">
        <f t="shared" si="6"/>
        <v>5026.0504201680678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2009'!N12</f>
        <v>91.537999999999997</v>
      </c>
      <c r="D15" s="323">
        <f>'معدل 2010'!N12</f>
        <v>3541.7750000000001</v>
      </c>
      <c r="E15" s="324"/>
      <c r="F15" s="323">
        <f>'نفقات فعلية 2010'!N12</f>
        <v>926.47199999999998</v>
      </c>
      <c r="G15" s="324"/>
      <c r="H15" s="333">
        <f>'مصدق 2011'!N12</f>
        <v>550</v>
      </c>
      <c r="I15" s="334"/>
      <c r="J15" s="333">
        <f>'منقح 2011'!N12</f>
        <v>550</v>
      </c>
      <c r="K15" s="334"/>
      <c r="L15" s="325">
        <f>'مقترح 2012'!N12</f>
        <v>4100</v>
      </c>
      <c r="M15" s="326"/>
      <c r="N15" s="325">
        <f>متفق2012!N12</f>
        <v>2870</v>
      </c>
      <c r="O15" s="326"/>
      <c r="P15" s="281">
        <f t="shared" si="5"/>
        <v>421.81818181818176</v>
      </c>
      <c r="Q15" s="281">
        <f t="shared" si="6"/>
        <v>421.81818181818176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25582.881000000001</v>
      </c>
      <c r="D16" s="323">
        <f>D6+D15</f>
        <v>39169.238000000005</v>
      </c>
      <c r="E16" s="324"/>
      <c r="F16" s="323">
        <f t="shared" ref="F16" si="7">F6+F15</f>
        <v>33385.930999999997</v>
      </c>
      <c r="G16" s="324"/>
      <c r="H16" s="323">
        <f t="shared" ref="H16" si="8">H6+H15</f>
        <v>34307.264999999999</v>
      </c>
      <c r="I16" s="324"/>
      <c r="J16" s="323">
        <f t="shared" ref="J16" si="9">J6+J15</f>
        <v>34293.255000000005</v>
      </c>
      <c r="K16" s="324"/>
      <c r="L16" s="303">
        <f t="shared" ref="L16" si="10">L6+L15</f>
        <v>63733</v>
      </c>
      <c r="M16" s="304"/>
      <c r="N16" s="303">
        <f t="shared" ref="N16" si="11">N6+N15</f>
        <v>61753</v>
      </c>
      <c r="O16" s="304"/>
      <c r="P16" s="281">
        <f t="shared" si="5"/>
        <v>79.999775557742652</v>
      </c>
      <c r="Q16" s="281">
        <f t="shared" si="6"/>
        <v>80.073311792654238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2009'!C12</f>
        <v>33.063000000000002</v>
      </c>
      <c r="E21" s="318"/>
      <c r="F21" s="309">
        <f>ايرادفعلي2010!C12</f>
        <v>27.077000000000002</v>
      </c>
      <c r="G21" s="310"/>
      <c r="H21" s="309">
        <f>مخطط2011!C12</f>
        <v>70</v>
      </c>
      <c r="I21" s="310"/>
      <c r="J21" s="315">
        <f>مخطط2012!C12</f>
        <v>40</v>
      </c>
      <c r="K21" s="316"/>
      <c r="L21" s="285">
        <f>(J21/H21-1)*100</f>
        <v>-42.857142857142861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2009'!D12</f>
        <v>0</v>
      </c>
      <c r="E22" s="318"/>
      <c r="F22" s="309">
        <f>ايرادفعلي2010!D12</f>
        <v>0</v>
      </c>
      <c r="G22" s="310"/>
      <c r="H22" s="309">
        <f>مخطط2011!D12</f>
        <v>0</v>
      </c>
      <c r="I22" s="310"/>
      <c r="J22" s="315">
        <f>مخطط2012!D12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2009'!E12</f>
        <v>0</v>
      </c>
      <c r="E23" s="318"/>
      <c r="F23" s="309">
        <f>ايرادفعلي2010!E12</f>
        <v>0</v>
      </c>
      <c r="G23" s="310"/>
      <c r="H23" s="309">
        <f>مخطط2011!E12</f>
        <v>0</v>
      </c>
      <c r="I23" s="310"/>
      <c r="J23" s="315">
        <f>مخطط2012!E12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2009'!F12</f>
        <v>106.462</v>
      </c>
      <c r="E24" s="318"/>
      <c r="F24" s="309">
        <f>ايرادفعلي2010!F12</f>
        <v>507.74200000000002</v>
      </c>
      <c r="G24" s="310"/>
      <c r="H24" s="309">
        <f>مخطط2011!F12</f>
        <v>88.5</v>
      </c>
      <c r="I24" s="310"/>
      <c r="J24" s="315">
        <f>مخطط2012!F12</f>
        <v>605</v>
      </c>
      <c r="K24" s="316"/>
      <c r="L24" s="285">
        <f t="shared" si="12"/>
        <v>583.6158192090395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2009'!G12</f>
        <v>0</v>
      </c>
      <c r="E25" s="318"/>
      <c r="F25" s="309">
        <f>ايرادفعلي2010!G12</f>
        <v>0</v>
      </c>
      <c r="G25" s="310"/>
      <c r="H25" s="309">
        <f>مخطط2011!G12</f>
        <v>0</v>
      </c>
      <c r="I25" s="310"/>
      <c r="J25" s="315">
        <f>مخطط2012!G12</f>
        <v>0</v>
      </c>
      <c r="K25" s="316"/>
      <c r="L25" s="285" t="e">
        <f t="shared" si="12"/>
        <v>#DIV/0!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139.52500000000001</v>
      </c>
      <c r="E26" s="368"/>
      <c r="F26" s="367">
        <f t="shared" ref="F26" si="13">SUM(F21:G25)</f>
        <v>534.81900000000007</v>
      </c>
      <c r="G26" s="368"/>
      <c r="H26" s="367">
        <f t="shared" ref="H26" si="14">SUM(H21:I25)</f>
        <v>158.5</v>
      </c>
      <c r="I26" s="368"/>
      <c r="J26" s="367">
        <f t="shared" ref="J26" si="15">SUM(J21:K25)</f>
        <v>645</v>
      </c>
      <c r="K26" s="368"/>
      <c r="L26" s="285">
        <f t="shared" si="12"/>
        <v>306.94006309148261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1</v>
      </c>
      <c r="E29" s="171">
        <v>10</v>
      </c>
      <c r="F29" s="171">
        <v>19</v>
      </c>
      <c r="G29" s="171">
        <v>52</v>
      </c>
      <c r="H29" s="171">
        <v>105</v>
      </c>
      <c r="I29" s="171">
        <v>176</v>
      </c>
      <c r="J29" s="171">
        <v>255</v>
      </c>
      <c r="K29" s="171">
        <v>255</v>
      </c>
      <c r="L29" s="171">
        <v>438</v>
      </c>
      <c r="M29" s="174">
        <v>228</v>
      </c>
      <c r="N29" s="174">
        <v>138</v>
      </c>
      <c r="O29" s="171">
        <v>82</v>
      </c>
      <c r="P29" s="290">
        <f>SUM(D29:O29)</f>
        <v>1759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0</v>
      </c>
      <c r="E32" s="175">
        <v>11</v>
      </c>
      <c r="F32" s="175">
        <v>19</v>
      </c>
      <c r="G32" s="175">
        <v>29</v>
      </c>
      <c r="H32" s="175">
        <v>66</v>
      </c>
      <c r="I32" s="175">
        <v>89</v>
      </c>
      <c r="J32" s="175">
        <v>139</v>
      </c>
      <c r="K32" s="175">
        <v>390</v>
      </c>
      <c r="L32" s="175">
        <v>574</v>
      </c>
      <c r="M32" s="176">
        <v>212</v>
      </c>
      <c r="N32" s="176">
        <v>123</v>
      </c>
      <c r="O32" s="175">
        <v>107</v>
      </c>
      <c r="P32" s="290">
        <f>SUM(D32:O32)</f>
        <v>1759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رقم(1)2012'!C11</f>
        <v>1</v>
      </c>
      <c r="E35" s="192">
        <f>'جدول رقم(1)2012'!D11</f>
        <v>8</v>
      </c>
      <c r="F35" s="192">
        <f>'جدول رقم(1)2012'!E11</f>
        <v>19</v>
      </c>
      <c r="G35" s="192">
        <f>'جدول رقم(1)2012'!F11</f>
        <v>29</v>
      </c>
      <c r="H35" s="192">
        <f>'جدول رقم(1)2012'!G11</f>
        <v>60</v>
      </c>
      <c r="I35" s="192">
        <f>'جدول رقم(1)2012'!H11</f>
        <v>86</v>
      </c>
      <c r="J35" s="192">
        <f>'جدول رقم(1)2012'!I11</f>
        <v>192</v>
      </c>
      <c r="K35" s="192">
        <f>'جدول رقم(1)2012'!J11</f>
        <v>432</v>
      </c>
      <c r="L35" s="192">
        <f>'جدول رقم(1)2012'!K11</f>
        <v>1190</v>
      </c>
      <c r="M35" s="192">
        <f>'جدول رقم(1)2012'!L11</f>
        <v>154</v>
      </c>
      <c r="N35" s="192">
        <f>'جدول رقم(1)2012'!M11</f>
        <v>59</v>
      </c>
      <c r="O35" s="192">
        <f>'جدول رقم(1)2012'!N11</f>
        <v>27</v>
      </c>
      <c r="P35" s="291">
        <f>SUM(D35:O35)</f>
        <v>2257</v>
      </c>
      <c r="Q35" s="32">
        <v>25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Q36" sqref="Q36"/>
    </sheetView>
  </sheetViews>
  <sheetFormatPr defaultRowHeight="14.25" x14ac:dyDescent="0.2"/>
  <cols>
    <col min="1" max="1" width="3.875" customWidth="1"/>
    <col min="2" max="2" width="23" customWidth="1"/>
    <col min="3" max="3" width="13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6.3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264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58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56"/>
      <c r="S3" s="156"/>
    </row>
    <row r="4" spans="1:19" ht="15.75" x14ac:dyDescent="0.25">
      <c r="A4" s="409"/>
      <c r="B4" s="409"/>
      <c r="C4" s="159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56"/>
      <c r="S4" s="156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56"/>
      <c r="S5" s="156"/>
    </row>
    <row r="6" spans="1:19" ht="15.75" x14ac:dyDescent="0.25">
      <c r="A6" s="6" t="s">
        <v>24</v>
      </c>
      <c r="B6" s="7" t="s">
        <v>25</v>
      </c>
      <c r="C6" s="38">
        <f>SUM(C7:C14)</f>
        <v>0</v>
      </c>
      <c r="D6" s="416">
        <f>SUM(D7:E14)</f>
        <v>0</v>
      </c>
      <c r="E6" s="417"/>
      <c r="F6" s="416">
        <f t="shared" ref="F6" si="0">SUM(F7:G14)</f>
        <v>0</v>
      </c>
      <c r="G6" s="417"/>
      <c r="H6" s="416">
        <f t="shared" ref="H6" si="1">SUM(H7:I14)</f>
        <v>0</v>
      </c>
      <c r="I6" s="417"/>
      <c r="J6" s="416">
        <f t="shared" ref="J6" si="2">SUM(J7:K14)</f>
        <v>0</v>
      </c>
      <c r="K6" s="417"/>
      <c r="L6" s="418">
        <f t="shared" ref="L6" si="3">SUM(L7:M14)</f>
        <v>2854.3589999999999</v>
      </c>
      <c r="M6" s="419"/>
      <c r="N6" s="418">
        <f t="shared" ref="N6" si="4">SUM(N7:O14)</f>
        <v>2754.4960000000001</v>
      </c>
      <c r="O6" s="419"/>
      <c r="P6" s="36" t="e">
        <f>(N6/H6-1)*100</f>
        <v>#DIV/0!</v>
      </c>
      <c r="Q6" s="36" t="e">
        <f>(N6/J6-1)*100</f>
        <v>#DIV/0!</v>
      </c>
      <c r="R6" s="8"/>
      <c r="S6" s="9"/>
    </row>
    <row r="7" spans="1:19" ht="15.75" x14ac:dyDescent="0.25">
      <c r="A7" s="10"/>
      <c r="B7" s="11" t="s">
        <v>26</v>
      </c>
      <c r="C7" s="161"/>
      <c r="D7" s="321"/>
      <c r="E7" s="322"/>
      <c r="F7" s="321">
        <f>'نفقات فعلية 2010'!C79</f>
        <v>0</v>
      </c>
      <c r="G7" s="322"/>
      <c r="H7" s="319"/>
      <c r="I7" s="320"/>
      <c r="J7" s="319"/>
      <c r="K7" s="320"/>
      <c r="L7" s="309">
        <f>'مقترح 2012'!C79</f>
        <v>961.35900000000004</v>
      </c>
      <c r="M7" s="310"/>
      <c r="N7" s="309">
        <f>متفق2012!C79</f>
        <v>961.35500000000002</v>
      </c>
      <c r="O7" s="310"/>
      <c r="P7" s="36" t="e">
        <f t="shared" ref="P7:P16" si="5">(N7/H7-1)*100</f>
        <v>#DIV/0!</v>
      </c>
      <c r="Q7" s="36" t="e">
        <f t="shared" ref="Q7:Q16" si="6">(N7/J7-1)*100</f>
        <v>#DIV/0!</v>
      </c>
      <c r="R7" s="8"/>
      <c r="S7" s="358"/>
    </row>
    <row r="8" spans="1:19" ht="15.75" x14ac:dyDescent="0.25">
      <c r="A8" s="12"/>
      <c r="B8" s="11" t="s">
        <v>27</v>
      </c>
      <c r="C8" s="161"/>
      <c r="D8" s="321"/>
      <c r="E8" s="322"/>
      <c r="F8" s="321">
        <f>'نفقات فعلية 2010'!D79</f>
        <v>0</v>
      </c>
      <c r="G8" s="322"/>
      <c r="H8" s="319"/>
      <c r="I8" s="320"/>
      <c r="J8" s="319"/>
      <c r="K8" s="320"/>
      <c r="L8" s="309">
        <f>'مقترح 2012'!D79</f>
        <v>1318</v>
      </c>
      <c r="M8" s="310"/>
      <c r="N8" s="309">
        <f>متفق2012!D79</f>
        <v>1218.1410000000001</v>
      </c>
      <c r="O8" s="310"/>
      <c r="P8" s="36" t="e">
        <f t="shared" si="5"/>
        <v>#DIV/0!</v>
      </c>
      <c r="Q8" s="36" t="e">
        <f t="shared" si="6"/>
        <v>#DIV/0!</v>
      </c>
      <c r="R8" s="8"/>
      <c r="S8" s="358"/>
    </row>
    <row r="9" spans="1:19" ht="15.75" x14ac:dyDescent="0.25">
      <c r="A9" s="12"/>
      <c r="B9" s="11" t="s">
        <v>28</v>
      </c>
      <c r="C9" s="161"/>
      <c r="D9" s="321"/>
      <c r="E9" s="322"/>
      <c r="F9" s="321">
        <f>'نفقات فعلية 2010'!E79</f>
        <v>0</v>
      </c>
      <c r="G9" s="322"/>
      <c r="H9" s="319"/>
      <c r="I9" s="320"/>
      <c r="J9" s="319"/>
      <c r="K9" s="320"/>
      <c r="L9" s="309">
        <f>'مقترح 2012'!E79</f>
        <v>0</v>
      </c>
      <c r="M9" s="310"/>
      <c r="N9" s="309">
        <f>متفق2012!E79</f>
        <v>0</v>
      </c>
      <c r="O9" s="310"/>
      <c r="P9" s="36" t="e">
        <f t="shared" si="5"/>
        <v>#DIV/0!</v>
      </c>
      <c r="Q9" s="36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161"/>
      <c r="D10" s="321"/>
      <c r="E10" s="322"/>
      <c r="F10" s="321">
        <f>'نفقات فعلية 2010'!F79</f>
        <v>0</v>
      </c>
      <c r="G10" s="322"/>
      <c r="H10" s="319"/>
      <c r="I10" s="320"/>
      <c r="J10" s="319"/>
      <c r="K10" s="320"/>
      <c r="L10" s="309">
        <f>'مقترح 2012'!F79</f>
        <v>0</v>
      </c>
      <c r="M10" s="310"/>
      <c r="N10" s="309">
        <f>متفق2012!F79</f>
        <v>0</v>
      </c>
      <c r="O10" s="310"/>
      <c r="P10" s="36" t="e">
        <f t="shared" si="5"/>
        <v>#DIV/0!</v>
      </c>
      <c r="Q10" s="36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161"/>
      <c r="D11" s="321"/>
      <c r="E11" s="322"/>
      <c r="F11" s="321">
        <f>'نفقات فعلية 2010'!G79</f>
        <v>0</v>
      </c>
      <c r="G11" s="322"/>
      <c r="H11" s="319"/>
      <c r="I11" s="320"/>
      <c r="J11" s="319"/>
      <c r="K11" s="320"/>
      <c r="L11" s="309">
        <f>'مقترح 2012'!G79</f>
        <v>0</v>
      </c>
      <c r="M11" s="310"/>
      <c r="N11" s="309">
        <f>متفق2012!G79</f>
        <v>0</v>
      </c>
      <c r="O11" s="310"/>
      <c r="P11" s="36" t="e">
        <f t="shared" si="5"/>
        <v>#DIV/0!</v>
      </c>
      <c r="Q11" s="36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161"/>
      <c r="D12" s="321"/>
      <c r="E12" s="322"/>
      <c r="F12" s="321">
        <f>'نفقات فعلية 2010'!H79</f>
        <v>0</v>
      </c>
      <c r="G12" s="322"/>
      <c r="H12" s="319"/>
      <c r="I12" s="320"/>
      <c r="J12" s="319"/>
      <c r="K12" s="320"/>
      <c r="L12" s="309">
        <f>'مقترح 2012'!H79</f>
        <v>0</v>
      </c>
      <c r="M12" s="310"/>
      <c r="N12" s="309">
        <f>متفق2012!H79</f>
        <v>0</v>
      </c>
      <c r="O12" s="310"/>
      <c r="P12" s="36" t="e">
        <f t="shared" si="5"/>
        <v>#DIV/0!</v>
      </c>
      <c r="Q12" s="36" t="e">
        <f t="shared" si="6"/>
        <v>#DIV/0!</v>
      </c>
      <c r="R12" s="8"/>
      <c r="S12" s="358"/>
    </row>
    <row r="13" spans="1:19" ht="15.75" x14ac:dyDescent="0.25">
      <c r="A13" s="12"/>
      <c r="B13" s="11" t="s">
        <v>32</v>
      </c>
      <c r="C13" s="161"/>
      <c r="D13" s="321"/>
      <c r="E13" s="322"/>
      <c r="F13" s="321">
        <f>'نفقات فعلية 2010'!I79</f>
        <v>0</v>
      </c>
      <c r="G13" s="322"/>
      <c r="H13" s="319"/>
      <c r="I13" s="320"/>
      <c r="J13" s="319"/>
      <c r="K13" s="320"/>
      <c r="L13" s="309">
        <f>'مقترح 2012'!I79</f>
        <v>10</v>
      </c>
      <c r="M13" s="310"/>
      <c r="N13" s="309">
        <f>متفق2012!I79</f>
        <v>10</v>
      </c>
      <c r="O13" s="310"/>
      <c r="P13" s="36" t="e">
        <f t="shared" si="5"/>
        <v>#DIV/0!</v>
      </c>
      <c r="Q13" s="36" t="e">
        <f t="shared" si="6"/>
        <v>#DIV/0!</v>
      </c>
      <c r="R13" s="8"/>
      <c r="S13" s="358"/>
    </row>
    <row r="14" spans="1:19" ht="15.75" x14ac:dyDescent="0.25">
      <c r="A14" s="12"/>
      <c r="B14" s="13" t="s">
        <v>33</v>
      </c>
      <c r="C14" s="161"/>
      <c r="D14" s="321"/>
      <c r="E14" s="322"/>
      <c r="F14" s="321">
        <f>'نفقات فعلية 2010'!J79</f>
        <v>0</v>
      </c>
      <c r="G14" s="322"/>
      <c r="H14" s="319"/>
      <c r="I14" s="320"/>
      <c r="J14" s="319"/>
      <c r="K14" s="320"/>
      <c r="L14" s="309">
        <f>'مقترح 2012'!J79</f>
        <v>565</v>
      </c>
      <c r="M14" s="310"/>
      <c r="N14" s="309">
        <f>متفق2012!J79</f>
        <v>565</v>
      </c>
      <c r="O14" s="310"/>
      <c r="P14" s="36" t="e">
        <f t="shared" si="5"/>
        <v>#DIV/0!</v>
      </c>
      <c r="Q14" s="36" t="e">
        <f t="shared" si="6"/>
        <v>#DIV/0!</v>
      </c>
      <c r="R14" s="8"/>
      <c r="S14" s="358"/>
    </row>
    <row r="15" spans="1:19" ht="15.75" x14ac:dyDescent="0.25">
      <c r="A15" s="6" t="s">
        <v>34</v>
      </c>
      <c r="B15" s="14" t="s">
        <v>35</v>
      </c>
      <c r="C15" s="160">
        <f>'نفقات فعلية 2009'!N75</f>
        <v>0</v>
      </c>
      <c r="D15" s="323">
        <f>'معدل 2010'!N75</f>
        <v>0</v>
      </c>
      <c r="E15" s="324"/>
      <c r="F15" s="323">
        <f>'نفقات فعلية 2010'!N79</f>
        <v>0</v>
      </c>
      <c r="G15" s="324"/>
      <c r="H15" s="333">
        <f>'مصدق 2011'!N75</f>
        <v>0</v>
      </c>
      <c r="I15" s="334"/>
      <c r="J15" s="333">
        <f>'منقح 2011'!N75</f>
        <v>0</v>
      </c>
      <c r="K15" s="334"/>
      <c r="L15" s="325">
        <f>'مقترح 2012'!N79</f>
        <v>0</v>
      </c>
      <c r="M15" s="326"/>
      <c r="N15" s="325">
        <f>متفق2012!N79</f>
        <v>0</v>
      </c>
      <c r="O15" s="326"/>
      <c r="P15" s="36" t="e">
        <f t="shared" si="5"/>
        <v>#DIV/0!</v>
      </c>
      <c r="Q15" s="36" t="e">
        <f t="shared" si="6"/>
        <v>#DIV/0!</v>
      </c>
      <c r="R15" s="8"/>
      <c r="S15" s="9"/>
    </row>
    <row r="16" spans="1:19" ht="15.75" x14ac:dyDescent="0.25">
      <c r="A16" s="6" t="s">
        <v>36</v>
      </c>
      <c r="B16" s="14" t="s">
        <v>37</v>
      </c>
      <c r="C16" s="40">
        <f>C6+C15</f>
        <v>0</v>
      </c>
      <c r="D16" s="416">
        <f>D6+D15</f>
        <v>0</v>
      </c>
      <c r="E16" s="417"/>
      <c r="F16" s="416">
        <f t="shared" ref="F16" si="7">F6+F15</f>
        <v>0</v>
      </c>
      <c r="G16" s="417"/>
      <c r="H16" s="416">
        <f>H6+H15</f>
        <v>0</v>
      </c>
      <c r="I16" s="417"/>
      <c r="J16" s="416">
        <f t="shared" ref="J16" si="8">J6+J15</f>
        <v>0</v>
      </c>
      <c r="K16" s="417"/>
      <c r="L16" s="418">
        <f t="shared" ref="L16" si="9">L6+L15</f>
        <v>2854.3589999999999</v>
      </c>
      <c r="M16" s="419"/>
      <c r="N16" s="418">
        <f>N6+N15</f>
        <v>2754.4960000000001</v>
      </c>
      <c r="O16" s="419"/>
      <c r="P16" s="36" t="e">
        <f t="shared" si="5"/>
        <v>#DIV/0!</v>
      </c>
      <c r="Q16" s="36" t="e">
        <f t="shared" si="6"/>
        <v>#DIV/0!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408" t="s">
        <v>1</v>
      </c>
      <c r="B18" s="411" t="s">
        <v>2</v>
      </c>
      <c r="C18" s="412"/>
      <c r="D18" s="411" t="s">
        <v>39</v>
      </c>
      <c r="E18" s="412"/>
      <c r="F18" s="413" t="s">
        <v>39</v>
      </c>
      <c r="G18" s="414"/>
      <c r="H18" s="413" t="s">
        <v>40</v>
      </c>
      <c r="I18" s="415"/>
      <c r="J18" s="413" t="s">
        <v>40</v>
      </c>
      <c r="K18" s="414"/>
      <c r="L18" s="412" t="s">
        <v>7</v>
      </c>
      <c r="M18" s="156"/>
      <c r="N18" s="156"/>
      <c r="O18" s="156"/>
      <c r="P18" s="156"/>
      <c r="Q18" s="361"/>
      <c r="R18" s="156"/>
      <c r="S18" s="156"/>
    </row>
    <row r="19" spans="1:19" ht="15.75" x14ac:dyDescent="0.25">
      <c r="A19" s="409"/>
      <c r="B19" s="394"/>
      <c r="C19" s="395"/>
      <c r="D19" s="394" t="s">
        <v>41</v>
      </c>
      <c r="E19" s="395"/>
      <c r="F19" s="396" t="s">
        <v>42</v>
      </c>
      <c r="G19" s="397"/>
      <c r="H19" s="396" t="s">
        <v>43</v>
      </c>
      <c r="I19" s="398"/>
      <c r="J19" s="399" t="s">
        <v>44</v>
      </c>
      <c r="K19" s="400"/>
      <c r="L19" s="395"/>
      <c r="M19" s="156"/>
      <c r="N19" s="156"/>
      <c r="O19" s="156"/>
      <c r="P19" s="156"/>
      <c r="Q19" s="361"/>
      <c r="R19" s="156"/>
      <c r="S19" s="156"/>
    </row>
    <row r="20" spans="1:19" ht="15.75" x14ac:dyDescent="0.25">
      <c r="A20" s="410"/>
      <c r="B20" s="401"/>
      <c r="C20" s="402"/>
      <c r="D20" s="401" t="s">
        <v>45</v>
      </c>
      <c r="E20" s="402"/>
      <c r="F20" s="403" t="s">
        <v>46</v>
      </c>
      <c r="G20" s="404"/>
      <c r="H20" s="403" t="s">
        <v>17</v>
      </c>
      <c r="I20" s="405"/>
      <c r="J20" s="406" t="s">
        <v>47</v>
      </c>
      <c r="K20" s="407"/>
      <c r="L20" s="157" t="s">
        <v>48</v>
      </c>
      <c r="M20" s="156"/>
      <c r="N20" s="27"/>
      <c r="O20" s="27"/>
      <c r="P20" s="27"/>
      <c r="Q20" s="26"/>
      <c r="R20" s="156"/>
      <c r="S20" s="156"/>
    </row>
    <row r="21" spans="1:19" ht="15.75" x14ac:dyDescent="0.25">
      <c r="A21" s="16" t="s">
        <v>24</v>
      </c>
      <c r="B21" s="313" t="s">
        <v>49</v>
      </c>
      <c r="C21" s="314"/>
      <c r="D21" s="317"/>
      <c r="E21" s="318"/>
      <c r="F21" s="309"/>
      <c r="G21" s="310"/>
      <c r="H21" s="309"/>
      <c r="I21" s="310"/>
      <c r="J21" s="315"/>
      <c r="K21" s="316"/>
      <c r="L21" s="37" t="e">
        <f>(J21/H21-1)*100</f>
        <v>#DIV/0!</v>
      </c>
      <c r="M21" s="156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/>
      <c r="E22" s="318"/>
      <c r="F22" s="309"/>
      <c r="G22" s="310"/>
      <c r="H22" s="309"/>
      <c r="I22" s="310"/>
      <c r="J22" s="315"/>
      <c r="K22" s="316"/>
      <c r="L22" s="37" t="e">
        <f t="shared" ref="L22:L26" si="10">(J22/H22-1)*100</f>
        <v>#DIV/0!</v>
      </c>
      <c r="M22" s="156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/>
      <c r="E23" s="318"/>
      <c r="F23" s="309"/>
      <c r="G23" s="310"/>
      <c r="H23" s="309"/>
      <c r="I23" s="310"/>
      <c r="J23" s="315"/>
      <c r="K23" s="316"/>
      <c r="L23" s="37" t="e">
        <f t="shared" si="10"/>
        <v>#DIV/0!</v>
      </c>
      <c r="M23" s="156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/>
      <c r="E24" s="318"/>
      <c r="F24" s="309"/>
      <c r="G24" s="310"/>
      <c r="H24" s="309"/>
      <c r="I24" s="310"/>
      <c r="J24" s="315"/>
      <c r="K24" s="316"/>
      <c r="L24" s="37" t="e">
        <f t="shared" si="10"/>
        <v>#DIV/0!</v>
      </c>
      <c r="M24" s="156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/>
      <c r="E25" s="318"/>
      <c r="F25" s="309"/>
      <c r="G25" s="310"/>
      <c r="H25" s="309"/>
      <c r="I25" s="310"/>
      <c r="J25" s="315"/>
      <c r="K25" s="316"/>
      <c r="L25" s="37" t="e">
        <f t="shared" si="10"/>
        <v>#DIV/0!</v>
      </c>
      <c r="M25" s="156"/>
      <c r="N25" s="26"/>
      <c r="O25" s="26"/>
      <c r="P25" s="26"/>
      <c r="Q25" s="29"/>
      <c r="R25" s="8"/>
      <c r="S25" s="9"/>
    </row>
    <row r="26" spans="1:19" ht="15.75" x14ac:dyDescent="0.25">
      <c r="A26" s="389" t="s">
        <v>56</v>
      </c>
      <c r="B26" s="390"/>
      <c r="C26" s="391"/>
      <c r="D26" s="392">
        <f>SUM(D21:E25)</f>
        <v>0</v>
      </c>
      <c r="E26" s="393"/>
      <c r="F26" s="392">
        <f>SUM(F21:G25)</f>
        <v>0</v>
      </c>
      <c r="G26" s="393"/>
      <c r="H26" s="392">
        <f>SUM(H21:I25)</f>
        <v>0</v>
      </c>
      <c r="I26" s="393"/>
      <c r="J26" s="392">
        <f>SUM(J21:K25)</f>
        <v>0</v>
      </c>
      <c r="K26" s="393"/>
      <c r="L26" s="37" t="e">
        <f t="shared" si="10"/>
        <v>#DIV/0!</v>
      </c>
      <c r="M26" s="156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78" t="s">
        <v>72</v>
      </c>
      <c r="B28" s="379"/>
      <c r="C28" s="380"/>
      <c r="D28" s="17" t="s">
        <v>58</v>
      </c>
      <c r="E28" s="17" t="s">
        <v>59</v>
      </c>
      <c r="F28" s="17" t="s">
        <v>60</v>
      </c>
      <c r="G28" s="17" t="s">
        <v>61</v>
      </c>
      <c r="H28" s="17" t="s">
        <v>62</v>
      </c>
      <c r="I28" s="17" t="s">
        <v>63</v>
      </c>
      <c r="J28" s="17" t="s">
        <v>64</v>
      </c>
      <c r="K28" s="17" t="s">
        <v>65</v>
      </c>
      <c r="L28" s="17" t="s">
        <v>66</v>
      </c>
      <c r="M28" s="17" t="s">
        <v>67</v>
      </c>
      <c r="N28" s="17" t="s">
        <v>68</v>
      </c>
      <c r="O28" s="17" t="s">
        <v>69</v>
      </c>
      <c r="P28" s="30" t="s">
        <v>70</v>
      </c>
      <c r="Q28" s="18"/>
      <c r="R28" s="23"/>
      <c r="S28" s="1"/>
    </row>
    <row r="29" spans="1:19" x14ac:dyDescent="0.2">
      <c r="A29" s="381"/>
      <c r="B29" s="382"/>
      <c r="C29" s="38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31">
        <f>SUM(D29:O29)</f>
        <v>0</v>
      </c>
      <c r="Q29" s="32"/>
      <c r="R29" s="24"/>
      <c r="S29" s="1"/>
    </row>
    <row r="30" spans="1:19" x14ac:dyDescent="0.2">
      <c r="A30" s="22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4"/>
      <c r="O30" s="34"/>
      <c r="P30" s="24"/>
      <c r="Q30" s="21"/>
      <c r="R30" s="24"/>
      <c r="S30" s="1"/>
    </row>
    <row r="31" spans="1:19" x14ac:dyDescent="0.2">
      <c r="A31" s="378" t="s">
        <v>73</v>
      </c>
      <c r="B31" s="384"/>
      <c r="C31" s="385"/>
      <c r="D31" s="17" t="s">
        <v>58</v>
      </c>
      <c r="E31" s="17" t="s">
        <v>59</v>
      </c>
      <c r="F31" s="17" t="s">
        <v>60</v>
      </c>
      <c r="G31" s="17" t="s">
        <v>61</v>
      </c>
      <c r="H31" s="17" t="s">
        <v>62</v>
      </c>
      <c r="I31" s="17" t="s">
        <v>63</v>
      </c>
      <c r="J31" s="17" t="s">
        <v>64</v>
      </c>
      <c r="K31" s="17" t="s">
        <v>65</v>
      </c>
      <c r="L31" s="17" t="s">
        <v>66</v>
      </c>
      <c r="M31" s="17" t="s">
        <v>67</v>
      </c>
      <c r="N31" s="17" t="s">
        <v>68</v>
      </c>
      <c r="O31" s="17" t="s">
        <v>69</v>
      </c>
      <c r="P31" s="30" t="s">
        <v>70</v>
      </c>
      <c r="Q31" s="18"/>
      <c r="R31" s="23"/>
      <c r="S31" s="1"/>
    </row>
    <row r="32" spans="1:19" x14ac:dyDescent="0.2">
      <c r="A32" s="386"/>
      <c r="B32" s="387"/>
      <c r="C32" s="38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1">
        <f>SUM(D32:O32)</f>
        <v>0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78" t="s">
        <v>74</v>
      </c>
      <c r="B34" s="384"/>
      <c r="C34" s="385"/>
      <c r="D34" s="17" t="s">
        <v>58</v>
      </c>
      <c r="E34" s="17" t="s">
        <v>59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7" t="s">
        <v>67</v>
      </c>
      <c r="N34" s="17" t="s">
        <v>68</v>
      </c>
      <c r="O34" s="17" t="s">
        <v>69</v>
      </c>
      <c r="P34" s="30" t="s">
        <v>70</v>
      </c>
      <c r="Q34" s="18"/>
      <c r="R34" s="1"/>
      <c r="S34" s="25"/>
    </row>
    <row r="35" spans="1:19" ht="15.75" x14ac:dyDescent="0.25">
      <c r="A35" s="386"/>
      <c r="B35" s="387"/>
      <c r="C35" s="388"/>
      <c r="D35" s="192">
        <f>'جدول رقم(1)2012'!C75</f>
        <v>1</v>
      </c>
      <c r="E35" s="192">
        <f>'جدول رقم(1)2012'!D75</f>
        <v>2</v>
      </c>
      <c r="F35" s="192">
        <f>'جدول رقم(1)2012'!E75</f>
        <v>7</v>
      </c>
      <c r="G35" s="192">
        <f>'جدول رقم(1)2012'!F75</f>
        <v>3</v>
      </c>
      <c r="H35" s="192">
        <f>'جدول رقم(1)2012'!G75</f>
        <v>5</v>
      </c>
      <c r="I35" s="192">
        <f>'جدول رقم(1)2012'!H75</f>
        <v>5</v>
      </c>
      <c r="J35" s="192">
        <f>'جدول رقم(1)2012'!I75</f>
        <v>6</v>
      </c>
      <c r="K35" s="192">
        <f>'جدول رقم(1)2012'!J75</f>
        <v>28</v>
      </c>
      <c r="L35" s="192">
        <f>'جدول رقم(1)2012'!K75</f>
        <v>11</v>
      </c>
      <c r="M35" s="192">
        <f>'جدول رقم(1)2012'!L75</f>
        <v>1</v>
      </c>
      <c r="N35" s="192">
        <f>'جدول رقم(1)2012'!M75</f>
        <v>0</v>
      </c>
      <c r="O35" s="192">
        <f>'جدول رقم(1)2012'!N75</f>
        <v>0</v>
      </c>
      <c r="P35" s="193">
        <f>SUM(D35:O35)</f>
        <v>69</v>
      </c>
      <c r="Q35" s="32">
        <v>90</v>
      </c>
      <c r="R35" s="1"/>
      <c r="S35" s="25">
        <v>56</v>
      </c>
    </row>
  </sheetData>
  <sheetProtection password="CF7A" sheet="1" objects="1" scenarios="1"/>
  <mergeCells count="141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7" orientation="landscape" r:id="rId1"/>
  <colBreaks count="1" manualBreakCount="1">
    <brk id="17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view="pageBreakPreview" zoomScale="60" zoomScaleNormal="100" workbookViewId="0">
      <selection activeCell="H33" sqref="H33"/>
    </sheetView>
  </sheetViews>
  <sheetFormatPr defaultRowHeight="14.25" x14ac:dyDescent="0.2"/>
  <cols>
    <col min="1" max="1" width="3.875" customWidth="1"/>
    <col min="2" max="2" width="23" customWidth="1"/>
    <col min="3" max="3" width="13.875" customWidth="1"/>
    <col min="5" max="5" width="6.25" customWidth="1"/>
    <col min="7" max="7" width="6.25" customWidth="1"/>
    <col min="8" max="8" width="6.625" customWidth="1"/>
    <col min="9" max="9" width="7.125" customWidth="1"/>
    <col min="10" max="10" width="7.75" customWidth="1"/>
    <col min="11" max="12" width="6.625" customWidth="1"/>
    <col min="13" max="14" width="7.375" customWidth="1"/>
    <col min="15" max="15" width="6.75" customWidth="1"/>
    <col min="16" max="16" width="7.625" customWidth="1"/>
    <col min="17" max="17" width="6.75" customWidth="1"/>
  </cols>
  <sheetData>
    <row r="1" spans="1:19" ht="20.25" x14ac:dyDescent="0.3">
      <c r="A1" s="348" t="s">
        <v>261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408" t="s">
        <v>1</v>
      </c>
      <c r="B3" s="408" t="s">
        <v>2</v>
      </c>
      <c r="C3" s="158" t="s">
        <v>3</v>
      </c>
      <c r="D3" s="411" t="s">
        <v>4</v>
      </c>
      <c r="E3" s="412"/>
      <c r="F3" s="411" t="s">
        <v>3</v>
      </c>
      <c r="G3" s="412"/>
      <c r="H3" s="420" t="s">
        <v>5</v>
      </c>
      <c r="I3" s="421"/>
      <c r="J3" s="421"/>
      <c r="K3" s="422"/>
      <c r="L3" s="420" t="s">
        <v>6</v>
      </c>
      <c r="M3" s="421"/>
      <c r="N3" s="421"/>
      <c r="O3" s="422"/>
      <c r="P3" s="411" t="s">
        <v>7</v>
      </c>
      <c r="Q3" s="412"/>
      <c r="R3" s="156"/>
      <c r="S3" s="156"/>
    </row>
    <row r="4" spans="1:19" ht="15.75" x14ac:dyDescent="0.25">
      <c r="A4" s="409"/>
      <c r="B4" s="409"/>
      <c r="C4" s="159" t="s">
        <v>8</v>
      </c>
      <c r="D4" s="396" t="s">
        <v>9</v>
      </c>
      <c r="E4" s="397"/>
      <c r="F4" s="396" t="s">
        <v>10</v>
      </c>
      <c r="G4" s="397"/>
      <c r="H4" s="413" t="s">
        <v>11</v>
      </c>
      <c r="I4" s="414"/>
      <c r="J4" s="413" t="s">
        <v>12</v>
      </c>
      <c r="K4" s="414" t="s">
        <v>13</v>
      </c>
      <c r="L4" s="413" t="s">
        <v>14</v>
      </c>
      <c r="M4" s="414"/>
      <c r="N4" s="413" t="s">
        <v>13</v>
      </c>
      <c r="O4" s="414" t="s">
        <v>13</v>
      </c>
      <c r="P4" s="401"/>
      <c r="Q4" s="402"/>
      <c r="R4" s="156"/>
      <c r="S4" s="156"/>
    </row>
    <row r="5" spans="1:19" ht="15.75" x14ac:dyDescent="0.2">
      <c r="A5" s="410"/>
      <c r="B5" s="410"/>
      <c r="C5" s="5" t="s">
        <v>15</v>
      </c>
      <c r="D5" s="406" t="s">
        <v>16</v>
      </c>
      <c r="E5" s="407"/>
      <c r="F5" s="406" t="s">
        <v>17</v>
      </c>
      <c r="G5" s="407"/>
      <c r="H5" s="406" t="s">
        <v>18</v>
      </c>
      <c r="I5" s="407"/>
      <c r="J5" s="406" t="s">
        <v>19</v>
      </c>
      <c r="K5" s="407" t="s">
        <v>18</v>
      </c>
      <c r="L5" s="406" t="s">
        <v>20</v>
      </c>
      <c r="M5" s="407"/>
      <c r="N5" s="406" t="s">
        <v>21</v>
      </c>
      <c r="O5" s="407"/>
      <c r="P5" s="35" t="s">
        <v>22</v>
      </c>
      <c r="Q5" s="35" t="s">
        <v>23</v>
      </c>
      <c r="R5" s="156"/>
      <c r="S5" s="156"/>
    </row>
    <row r="6" spans="1:19" ht="15.75" x14ac:dyDescent="0.25">
      <c r="A6" s="6" t="s">
        <v>24</v>
      </c>
      <c r="B6" s="7" t="s">
        <v>25</v>
      </c>
      <c r="C6" s="153">
        <f>C7+C10+C11+C12+C13+C14+C15+C16</f>
        <v>200839.28899999996</v>
      </c>
      <c r="D6" s="423">
        <f>D7+D10+D11+D12+D13+D14+D15+D16</f>
        <v>292073.28899999999</v>
      </c>
      <c r="E6" s="423"/>
      <c r="F6" s="423">
        <f t="shared" ref="F6:O6" si="0">F7+F10+F11+F12+F13+F14+F15+F16</f>
        <v>213230.57299999997</v>
      </c>
      <c r="G6" s="423">
        <f t="shared" si="0"/>
        <v>0</v>
      </c>
      <c r="H6" s="424">
        <f t="shared" si="0"/>
        <v>307828.97499999998</v>
      </c>
      <c r="I6" s="424">
        <f t="shared" si="0"/>
        <v>0</v>
      </c>
      <c r="J6" s="424">
        <f t="shared" si="0"/>
        <v>307834.79700000002</v>
      </c>
      <c r="K6" s="424">
        <f t="shared" si="0"/>
        <v>0</v>
      </c>
      <c r="L6" s="424">
        <f t="shared" si="0"/>
        <v>312798.27599999995</v>
      </c>
      <c r="M6" s="424">
        <f t="shared" si="0"/>
        <v>0</v>
      </c>
      <c r="N6" s="424">
        <f t="shared" si="0"/>
        <v>279909.57500000001</v>
      </c>
      <c r="O6" s="424">
        <f t="shared" si="0"/>
        <v>0</v>
      </c>
      <c r="P6" s="36">
        <f>(N6/H6-1)*100</f>
        <v>-9.0697764887142203</v>
      </c>
      <c r="Q6" s="36">
        <f>(N6/J6-1)*100</f>
        <v>-9.0714962285436513</v>
      </c>
      <c r="R6" s="8"/>
      <c r="S6" s="9"/>
    </row>
    <row r="7" spans="1:19" ht="15.75" x14ac:dyDescent="0.25">
      <c r="A7" s="10"/>
      <c r="B7" s="152" t="s">
        <v>26</v>
      </c>
      <c r="C7" s="162">
        <f>C8+C9</f>
        <v>176292.16899999999</v>
      </c>
      <c r="D7" s="425">
        <f>D8+D9</f>
        <v>252995.28899999999</v>
      </c>
      <c r="E7" s="426"/>
      <c r="F7" s="425">
        <f t="shared" ref="F7:O7" si="1">F8+F9</f>
        <v>181608.4</v>
      </c>
      <c r="G7" s="426">
        <f t="shared" si="1"/>
        <v>0</v>
      </c>
      <c r="H7" s="427">
        <f t="shared" si="1"/>
        <v>269372.97499999998</v>
      </c>
      <c r="I7" s="428">
        <f t="shared" si="1"/>
        <v>0</v>
      </c>
      <c r="J7" s="427">
        <f t="shared" si="1"/>
        <v>269378.79700000002</v>
      </c>
      <c r="K7" s="428">
        <f t="shared" si="1"/>
        <v>0</v>
      </c>
      <c r="L7" s="427">
        <f t="shared" si="1"/>
        <v>262245.72499999998</v>
      </c>
      <c r="M7" s="428">
        <f t="shared" si="1"/>
        <v>0</v>
      </c>
      <c r="N7" s="427">
        <f t="shared" si="1"/>
        <v>241453.57500000001</v>
      </c>
      <c r="O7" s="428">
        <f t="shared" si="1"/>
        <v>0</v>
      </c>
      <c r="P7" s="36">
        <f t="shared" ref="P7:P18" si="2">(N7/H7-1)*100</f>
        <v>-10.364588355606186</v>
      </c>
      <c r="Q7" s="36">
        <f t="shared" ref="Q7:Q18" si="3">(N7/J7-1)*100</f>
        <v>-10.366525617827305</v>
      </c>
      <c r="R7" s="8"/>
      <c r="S7" s="358"/>
    </row>
    <row r="8" spans="1:19" ht="15.75" x14ac:dyDescent="0.25">
      <c r="A8" s="12"/>
      <c r="B8" s="151" t="s">
        <v>222</v>
      </c>
      <c r="C8" s="161">
        <f>'نفقات فعلية 2009'!C76</f>
        <v>176292.16899999999</v>
      </c>
      <c r="D8" s="321">
        <f>'معدل 2010'!C80</f>
        <v>252995.28899999999</v>
      </c>
      <c r="E8" s="322"/>
      <c r="F8" s="321">
        <f>'نفقات فعلية 2010'!C80</f>
        <v>181608.4</v>
      </c>
      <c r="G8" s="322"/>
      <c r="H8" s="321">
        <f>'مصدق 2011'!C76</f>
        <v>248172.97500000001</v>
      </c>
      <c r="I8" s="322"/>
      <c r="J8" s="321">
        <f>'منقح 2011'!C80</f>
        <v>248178.79699999999</v>
      </c>
      <c r="K8" s="322"/>
      <c r="L8" s="323">
        <f>'مقترح 2012'!C80</f>
        <v>226045.72500000001</v>
      </c>
      <c r="M8" s="324"/>
      <c r="N8" s="323">
        <f>متفق2012!C80</f>
        <v>220253.57500000001</v>
      </c>
      <c r="O8" s="324"/>
      <c r="P8" s="36">
        <f t="shared" si="2"/>
        <v>-11.249975949234603</v>
      </c>
      <c r="Q8" s="36">
        <f t="shared" si="3"/>
        <v>-11.252057926608449</v>
      </c>
      <c r="R8" s="8"/>
      <c r="S8" s="358"/>
    </row>
    <row r="9" spans="1:19" ht="15.75" x14ac:dyDescent="0.25">
      <c r="A9" s="12"/>
      <c r="B9" s="151" t="s">
        <v>223</v>
      </c>
      <c r="C9" s="161">
        <f>'نفقات فعلية 2009'!K76</f>
        <v>0</v>
      </c>
      <c r="D9" s="321">
        <f>'معدل 2010'!K80</f>
        <v>0</v>
      </c>
      <c r="E9" s="322"/>
      <c r="F9" s="321">
        <f>'نفقات فعلية 2010'!K80</f>
        <v>0</v>
      </c>
      <c r="G9" s="322"/>
      <c r="H9" s="321">
        <f>'مصدق 2011'!K76</f>
        <v>21200</v>
      </c>
      <c r="I9" s="322"/>
      <c r="J9" s="321">
        <f>'منقح 2011'!K80</f>
        <v>21200</v>
      </c>
      <c r="K9" s="322"/>
      <c r="L9" s="323">
        <f>'مقترح 2012'!K80</f>
        <v>36200</v>
      </c>
      <c r="M9" s="324"/>
      <c r="N9" s="323">
        <f>متفق2012!K80</f>
        <v>21200</v>
      </c>
      <c r="O9" s="324"/>
      <c r="P9" s="36">
        <f t="shared" si="2"/>
        <v>0</v>
      </c>
      <c r="Q9" s="36">
        <f t="shared" si="3"/>
        <v>0</v>
      </c>
      <c r="R9" s="8"/>
      <c r="S9" s="358"/>
    </row>
    <row r="10" spans="1:19" ht="15.75" x14ac:dyDescent="0.25">
      <c r="A10" s="12"/>
      <c r="B10" s="11" t="s">
        <v>27</v>
      </c>
      <c r="C10" s="161">
        <f>'نفقات فعلية 2009'!D76</f>
        <v>23930.959999999999</v>
      </c>
      <c r="D10" s="321">
        <f>'معدل 2010'!D80</f>
        <v>34989</v>
      </c>
      <c r="E10" s="322"/>
      <c r="F10" s="321">
        <f>'نفقات فعلية 2010'!D80</f>
        <v>28198.511999999999</v>
      </c>
      <c r="G10" s="322"/>
      <c r="H10" s="319">
        <f>'مصدق 2011'!D76</f>
        <v>37842.5</v>
      </c>
      <c r="I10" s="320"/>
      <c r="J10" s="319">
        <f>'منقح 2011'!D80</f>
        <v>36622.5</v>
      </c>
      <c r="K10" s="320"/>
      <c r="L10" s="325">
        <f>'مقترح 2012'!D80</f>
        <v>48922.332000000002</v>
      </c>
      <c r="M10" s="326"/>
      <c r="N10" s="325">
        <f>متفق2012!D80</f>
        <v>37842.5</v>
      </c>
      <c r="O10" s="326"/>
      <c r="P10" s="36">
        <f t="shared" si="2"/>
        <v>0</v>
      </c>
      <c r="Q10" s="36">
        <f t="shared" si="3"/>
        <v>3.3312854119735169</v>
      </c>
      <c r="R10" s="8"/>
      <c r="S10" s="358"/>
    </row>
    <row r="11" spans="1:19" ht="15.75" x14ac:dyDescent="0.25">
      <c r="A11" s="12"/>
      <c r="B11" s="11" t="s">
        <v>28</v>
      </c>
      <c r="C11" s="161">
        <f>'نفقات فعلية 2009'!E76</f>
        <v>0</v>
      </c>
      <c r="D11" s="321">
        <f>'معدل 2010'!E80</f>
        <v>0</v>
      </c>
      <c r="E11" s="322"/>
      <c r="F11" s="321">
        <f>'نفقات فعلية 2010'!E80</f>
        <v>0</v>
      </c>
      <c r="G11" s="322"/>
      <c r="H11" s="319">
        <f>'مصدق 2011'!E76</f>
        <v>0</v>
      </c>
      <c r="I11" s="320"/>
      <c r="J11" s="319">
        <f>'منقح 2011'!E80</f>
        <v>0</v>
      </c>
      <c r="K11" s="320"/>
      <c r="L11" s="325">
        <f>'مقترح 2012'!E80</f>
        <v>0</v>
      </c>
      <c r="M11" s="326"/>
      <c r="N11" s="325">
        <f>متفق2012!E80</f>
        <v>0</v>
      </c>
      <c r="O11" s="326"/>
      <c r="P11" s="36" t="e">
        <f t="shared" si="2"/>
        <v>#DIV/0!</v>
      </c>
      <c r="Q11" s="36" t="e">
        <f t="shared" si="3"/>
        <v>#DIV/0!</v>
      </c>
      <c r="R11" s="8"/>
      <c r="S11" s="358"/>
    </row>
    <row r="12" spans="1:19" ht="15.75" x14ac:dyDescent="0.25">
      <c r="A12" s="12"/>
      <c r="B12" s="11" t="s">
        <v>29</v>
      </c>
      <c r="C12" s="161">
        <f>'نفقات فعلية 2009'!F76</f>
        <v>0</v>
      </c>
      <c r="D12" s="321">
        <f>'معدل 2010'!F80</f>
        <v>0</v>
      </c>
      <c r="E12" s="322"/>
      <c r="F12" s="321">
        <f>'نفقات فعلية 2010'!F80</f>
        <v>0</v>
      </c>
      <c r="G12" s="322"/>
      <c r="H12" s="319">
        <f>'مصدق 2011'!F76</f>
        <v>0</v>
      </c>
      <c r="I12" s="320"/>
      <c r="J12" s="319">
        <f>'منقح 2011'!F80</f>
        <v>0</v>
      </c>
      <c r="K12" s="320"/>
      <c r="L12" s="325">
        <f>'مقترح 2012'!F80</f>
        <v>0</v>
      </c>
      <c r="M12" s="326"/>
      <c r="N12" s="325">
        <f>متفق2012!F80</f>
        <v>0</v>
      </c>
      <c r="O12" s="326"/>
      <c r="P12" s="36" t="e">
        <f t="shared" si="2"/>
        <v>#DIV/0!</v>
      </c>
      <c r="Q12" s="36" t="e">
        <f t="shared" si="3"/>
        <v>#DIV/0!</v>
      </c>
      <c r="R12" s="8"/>
      <c r="S12" s="358"/>
    </row>
    <row r="13" spans="1:19" ht="15.75" x14ac:dyDescent="0.25">
      <c r="A13" s="12"/>
      <c r="B13" s="11" t="s">
        <v>30</v>
      </c>
      <c r="C13" s="161">
        <f>'نفقات فعلية 2009'!G76</f>
        <v>0</v>
      </c>
      <c r="D13" s="321">
        <f>'معدل 2010'!G80</f>
        <v>0</v>
      </c>
      <c r="E13" s="322"/>
      <c r="F13" s="321">
        <f>'نفقات فعلية 2010'!G80</f>
        <v>0</v>
      </c>
      <c r="G13" s="322"/>
      <c r="H13" s="319">
        <f>'مصدق 2011'!G76</f>
        <v>0</v>
      </c>
      <c r="I13" s="320"/>
      <c r="J13" s="319">
        <f>'منقح 2011'!G80</f>
        <v>0</v>
      </c>
      <c r="K13" s="320"/>
      <c r="L13" s="325">
        <f>'مقترح 2012'!G80</f>
        <v>0</v>
      </c>
      <c r="M13" s="326"/>
      <c r="N13" s="325">
        <f>متفق2012!G80</f>
        <v>0</v>
      </c>
      <c r="O13" s="326"/>
      <c r="P13" s="36" t="e">
        <f t="shared" si="2"/>
        <v>#DIV/0!</v>
      </c>
      <c r="Q13" s="36" t="e">
        <f t="shared" si="3"/>
        <v>#DIV/0!</v>
      </c>
      <c r="R13" s="8"/>
      <c r="S13" s="358"/>
    </row>
    <row r="14" spans="1:19" ht="15.75" x14ac:dyDescent="0.25">
      <c r="A14" s="12"/>
      <c r="B14" s="11" t="s">
        <v>31</v>
      </c>
      <c r="C14" s="161">
        <f>'نفقات فعلية 2009'!H76</f>
        <v>0</v>
      </c>
      <c r="D14" s="321">
        <f>'معدل 2010'!H80</f>
        <v>0</v>
      </c>
      <c r="E14" s="322"/>
      <c r="F14" s="321">
        <f>'نفقات فعلية 2010'!H80</f>
        <v>0</v>
      </c>
      <c r="G14" s="322"/>
      <c r="H14" s="319">
        <f>'مصدق 2011'!H76</f>
        <v>0</v>
      </c>
      <c r="I14" s="320"/>
      <c r="J14" s="319">
        <f>'منقح 2011'!H80</f>
        <v>0</v>
      </c>
      <c r="K14" s="320"/>
      <c r="L14" s="325">
        <f>'مقترح 2012'!H80</f>
        <v>0</v>
      </c>
      <c r="M14" s="326"/>
      <c r="N14" s="325">
        <f>متفق2012!H80</f>
        <v>0</v>
      </c>
      <c r="O14" s="326"/>
      <c r="P14" s="36" t="e">
        <f t="shared" si="2"/>
        <v>#DIV/0!</v>
      </c>
      <c r="Q14" s="36" t="e">
        <f t="shared" si="3"/>
        <v>#DIV/0!</v>
      </c>
      <c r="R14" s="8"/>
      <c r="S14" s="358"/>
    </row>
    <row r="15" spans="1:19" ht="15.75" x14ac:dyDescent="0.25">
      <c r="A15" s="12"/>
      <c r="B15" s="11" t="s">
        <v>32</v>
      </c>
      <c r="C15" s="161">
        <f>'نفقات فعلية 2009'!I76</f>
        <v>83.11</v>
      </c>
      <c r="D15" s="321">
        <f>'معدل 2010'!I80</f>
        <v>172</v>
      </c>
      <c r="E15" s="322"/>
      <c r="F15" s="321">
        <f>'نفقات فعلية 2010'!I80</f>
        <v>49.676000000000002</v>
      </c>
      <c r="G15" s="322"/>
      <c r="H15" s="319">
        <f>'مصدق 2011'!I76</f>
        <v>92.5</v>
      </c>
      <c r="I15" s="320"/>
      <c r="J15" s="319">
        <f>'منقح 2011'!I80</f>
        <v>92.5</v>
      </c>
      <c r="K15" s="320"/>
      <c r="L15" s="325">
        <f>'مقترح 2012'!I80</f>
        <v>96.662999999999997</v>
      </c>
      <c r="M15" s="326"/>
      <c r="N15" s="325">
        <f>متفق2012!I80</f>
        <v>92.5</v>
      </c>
      <c r="O15" s="326"/>
      <c r="P15" s="36">
        <f t="shared" si="2"/>
        <v>0</v>
      </c>
      <c r="Q15" s="36">
        <f t="shared" si="3"/>
        <v>0</v>
      </c>
      <c r="R15" s="8"/>
      <c r="S15" s="358"/>
    </row>
    <row r="16" spans="1:19" ht="15.75" x14ac:dyDescent="0.25">
      <c r="A16" s="12"/>
      <c r="B16" s="13" t="s">
        <v>33</v>
      </c>
      <c r="C16" s="161">
        <f>'نفقات فعلية 2009'!J76</f>
        <v>533.04999999999995</v>
      </c>
      <c r="D16" s="321">
        <f>'معدل 2010'!J80</f>
        <v>3917</v>
      </c>
      <c r="E16" s="322"/>
      <c r="F16" s="321">
        <f>'نفقات فعلية 2010'!J80</f>
        <v>3373.9850000000001</v>
      </c>
      <c r="G16" s="322"/>
      <c r="H16" s="319">
        <f>'مصدق 2011'!J76</f>
        <v>521</v>
      </c>
      <c r="I16" s="320"/>
      <c r="J16" s="319">
        <f>'منقح 2011'!J80</f>
        <v>1741</v>
      </c>
      <c r="K16" s="320"/>
      <c r="L16" s="325">
        <f>'مقترح 2012'!J80</f>
        <v>1533.556</v>
      </c>
      <c r="M16" s="326"/>
      <c r="N16" s="325">
        <f>متفق2012!J80</f>
        <v>521</v>
      </c>
      <c r="O16" s="326"/>
      <c r="P16" s="36">
        <f t="shared" si="2"/>
        <v>0</v>
      </c>
      <c r="Q16" s="36">
        <f t="shared" si="3"/>
        <v>-70.074669730040213</v>
      </c>
      <c r="R16" s="8"/>
      <c r="S16" s="358"/>
    </row>
    <row r="17" spans="1:19" ht="15.75" x14ac:dyDescent="0.25">
      <c r="A17" s="6" t="s">
        <v>34</v>
      </c>
      <c r="B17" s="14" t="s">
        <v>35</v>
      </c>
      <c r="C17" s="160">
        <f>'نفقات فعلية 2009'!N76</f>
        <v>14173.157999999999</v>
      </c>
      <c r="D17" s="323">
        <f>'معدل 2010'!N80</f>
        <v>22453.867999999999</v>
      </c>
      <c r="E17" s="324"/>
      <c r="F17" s="323">
        <f>'نفقات فعلية 2010'!N80</f>
        <v>13762.564</v>
      </c>
      <c r="G17" s="324"/>
      <c r="H17" s="333">
        <f>'مصدق 2011'!N76</f>
        <v>17200</v>
      </c>
      <c r="I17" s="334"/>
      <c r="J17" s="333">
        <f>'منقح 2011'!N80</f>
        <v>17200</v>
      </c>
      <c r="K17" s="334"/>
      <c r="L17" s="325">
        <f>'مقترح 2012'!N80</f>
        <v>20000</v>
      </c>
      <c r="M17" s="326"/>
      <c r="N17" s="325">
        <f>متفق2012!N80</f>
        <v>14000</v>
      </c>
      <c r="O17" s="326"/>
      <c r="P17" s="36">
        <f t="shared" si="2"/>
        <v>-18.604651162790699</v>
      </c>
      <c r="Q17" s="36">
        <f t="shared" si="3"/>
        <v>-18.604651162790699</v>
      </c>
      <c r="R17" s="8"/>
      <c r="S17" s="9"/>
    </row>
    <row r="18" spans="1:19" ht="15.75" x14ac:dyDescent="0.25">
      <c r="A18" s="6" t="s">
        <v>36</v>
      </c>
      <c r="B18" s="14" t="s">
        <v>37</v>
      </c>
      <c r="C18" s="40">
        <f>C6+C17</f>
        <v>215012.44699999996</v>
      </c>
      <c r="D18" s="416">
        <f>D6+D17</f>
        <v>314527.15700000001</v>
      </c>
      <c r="E18" s="417"/>
      <c r="F18" s="416">
        <f t="shared" ref="F18" si="4">F6+F17</f>
        <v>226993.13699999999</v>
      </c>
      <c r="G18" s="417"/>
      <c r="H18" s="416">
        <f t="shared" ref="H18" si="5">H6+H17</f>
        <v>325028.97499999998</v>
      </c>
      <c r="I18" s="417"/>
      <c r="J18" s="416">
        <f t="shared" ref="J18" si="6">J6+J17</f>
        <v>325034.79700000002</v>
      </c>
      <c r="K18" s="417"/>
      <c r="L18" s="418">
        <f t="shared" ref="L18" si="7">L6+L17</f>
        <v>332798.27599999995</v>
      </c>
      <c r="M18" s="419"/>
      <c r="N18" s="418">
        <f t="shared" ref="N18" si="8">N6+N17</f>
        <v>293909.57500000001</v>
      </c>
      <c r="O18" s="419"/>
      <c r="P18" s="36">
        <f t="shared" si="2"/>
        <v>-9.5743464101931135</v>
      </c>
      <c r="Q18" s="36">
        <f t="shared" si="3"/>
        <v>-9.5759661080225822</v>
      </c>
      <c r="R18" s="8"/>
      <c r="S18" s="9"/>
    </row>
    <row r="19" spans="1:19" ht="18.75" x14ac:dyDescent="0.3">
      <c r="A19" s="335" t="s">
        <v>38</v>
      </c>
      <c r="B19" s="335"/>
      <c r="C19" s="335"/>
      <c r="D19" s="335"/>
      <c r="E19" s="335"/>
      <c r="F19" s="335"/>
      <c r="G19" s="335"/>
      <c r="H19" s="335"/>
      <c r="I19" s="335"/>
      <c r="J19" s="336"/>
      <c r="K19" s="336"/>
      <c r="L19" s="336"/>
      <c r="M19" s="336"/>
      <c r="N19" s="337"/>
      <c r="O19" s="337"/>
      <c r="P19" s="337"/>
      <c r="Q19" s="1"/>
      <c r="R19" s="15"/>
      <c r="S19" s="1"/>
    </row>
    <row r="20" spans="1:19" ht="15.75" x14ac:dyDescent="0.25">
      <c r="A20" s="408" t="s">
        <v>1</v>
      </c>
      <c r="B20" s="411" t="s">
        <v>2</v>
      </c>
      <c r="C20" s="412"/>
      <c r="D20" s="411" t="s">
        <v>39</v>
      </c>
      <c r="E20" s="412"/>
      <c r="F20" s="413" t="s">
        <v>39</v>
      </c>
      <c r="G20" s="414"/>
      <c r="H20" s="413" t="s">
        <v>40</v>
      </c>
      <c r="I20" s="415"/>
      <c r="J20" s="413" t="s">
        <v>40</v>
      </c>
      <c r="K20" s="414"/>
      <c r="L20" s="412" t="s">
        <v>7</v>
      </c>
      <c r="M20" s="156"/>
      <c r="N20" s="156"/>
      <c r="O20" s="156"/>
      <c r="P20" s="156"/>
      <c r="Q20" s="361"/>
      <c r="R20" s="156"/>
      <c r="S20" s="156"/>
    </row>
    <row r="21" spans="1:19" ht="15.75" x14ac:dyDescent="0.25">
      <c r="A21" s="409"/>
      <c r="B21" s="394"/>
      <c r="C21" s="395"/>
      <c r="D21" s="394" t="s">
        <v>41</v>
      </c>
      <c r="E21" s="395"/>
      <c r="F21" s="396" t="s">
        <v>42</v>
      </c>
      <c r="G21" s="397"/>
      <c r="H21" s="396" t="s">
        <v>43</v>
      </c>
      <c r="I21" s="398"/>
      <c r="J21" s="399" t="s">
        <v>44</v>
      </c>
      <c r="K21" s="400"/>
      <c r="L21" s="395"/>
      <c r="M21" s="156"/>
      <c r="N21" s="156"/>
      <c r="O21" s="156"/>
      <c r="P21" s="156"/>
      <c r="Q21" s="361"/>
      <c r="R21" s="156"/>
      <c r="S21" s="156"/>
    </row>
    <row r="22" spans="1:19" ht="15.75" x14ac:dyDescent="0.25">
      <c r="A22" s="410"/>
      <c r="B22" s="401"/>
      <c r="C22" s="402"/>
      <c r="D22" s="401" t="s">
        <v>45</v>
      </c>
      <c r="E22" s="402"/>
      <c r="F22" s="403" t="s">
        <v>46</v>
      </c>
      <c r="G22" s="404"/>
      <c r="H22" s="403" t="s">
        <v>17</v>
      </c>
      <c r="I22" s="405"/>
      <c r="J22" s="406" t="s">
        <v>47</v>
      </c>
      <c r="K22" s="407"/>
      <c r="L22" s="157" t="s">
        <v>48</v>
      </c>
      <c r="M22" s="156"/>
      <c r="N22" s="27"/>
      <c r="O22" s="27"/>
      <c r="P22" s="27"/>
      <c r="Q22" s="26"/>
      <c r="R22" s="156"/>
      <c r="S22" s="156"/>
    </row>
    <row r="23" spans="1:19" ht="15.75" x14ac:dyDescent="0.25">
      <c r="A23" s="16" t="s">
        <v>24</v>
      </c>
      <c r="B23" s="313" t="s">
        <v>49</v>
      </c>
      <c r="C23" s="314"/>
      <c r="D23" s="317">
        <f>'ايراد فعلي 2009'!C76</f>
        <v>338.11</v>
      </c>
      <c r="E23" s="318"/>
      <c r="F23" s="309">
        <f>ايرادفعلي2010!C76</f>
        <v>574.59699999999998</v>
      </c>
      <c r="G23" s="310"/>
      <c r="H23" s="309">
        <f>مخطط2011!C76</f>
        <v>1506.5</v>
      </c>
      <c r="I23" s="310"/>
      <c r="J23" s="315">
        <f>مخطط2012!C76</f>
        <v>1415</v>
      </c>
      <c r="K23" s="316"/>
      <c r="L23" s="37">
        <f>(J23/H23-1)*100</f>
        <v>-6.0736807168934597</v>
      </c>
      <c r="M23" s="156"/>
      <c r="N23" s="26"/>
      <c r="O23" s="26"/>
      <c r="P23" s="26"/>
      <c r="Q23" s="29"/>
      <c r="R23" s="8"/>
      <c r="S23" s="9"/>
    </row>
    <row r="24" spans="1:19" ht="15.75" x14ac:dyDescent="0.25">
      <c r="A24" s="16" t="s">
        <v>34</v>
      </c>
      <c r="B24" s="313" t="s">
        <v>50</v>
      </c>
      <c r="C24" s="314"/>
      <c r="D24" s="317">
        <f>'ايراد فعلي 2009'!D76</f>
        <v>0</v>
      </c>
      <c r="E24" s="318"/>
      <c r="F24" s="309">
        <f>ايرادفعلي2010!D76</f>
        <v>0</v>
      </c>
      <c r="G24" s="310"/>
      <c r="H24" s="309">
        <f>مخطط2011!D76</f>
        <v>0</v>
      </c>
      <c r="I24" s="310"/>
      <c r="J24" s="315">
        <f>مخطط2012!D76</f>
        <v>0</v>
      </c>
      <c r="K24" s="316"/>
      <c r="L24" s="37" t="e">
        <f t="shared" ref="L24:L28" si="9">(J24/H24-1)*100</f>
        <v>#DIV/0!</v>
      </c>
      <c r="M24" s="156"/>
      <c r="N24" s="26"/>
      <c r="O24" s="26"/>
      <c r="P24" s="26"/>
      <c r="Q24" s="29"/>
      <c r="R24" s="8"/>
      <c r="S24" s="9"/>
    </row>
    <row r="25" spans="1:19" ht="15.75" x14ac:dyDescent="0.25">
      <c r="A25" s="16" t="s">
        <v>36</v>
      </c>
      <c r="B25" s="313" t="s">
        <v>51</v>
      </c>
      <c r="C25" s="314"/>
      <c r="D25" s="317">
        <f>'ايراد فعلي 2009'!E76</f>
        <v>0</v>
      </c>
      <c r="E25" s="318"/>
      <c r="F25" s="309">
        <f>ايرادفعلي2010!E76</f>
        <v>0</v>
      </c>
      <c r="G25" s="310"/>
      <c r="H25" s="309">
        <f>مخطط2011!E76</f>
        <v>0</v>
      </c>
      <c r="I25" s="310"/>
      <c r="J25" s="315">
        <f>مخطط2012!E76</f>
        <v>0</v>
      </c>
      <c r="K25" s="316"/>
      <c r="L25" s="37" t="e">
        <f t="shared" si="9"/>
        <v>#DIV/0!</v>
      </c>
      <c r="M25" s="156"/>
      <c r="N25" s="26"/>
      <c r="O25" s="26"/>
      <c r="P25" s="26"/>
      <c r="Q25" s="29"/>
      <c r="R25" s="8"/>
      <c r="S25" s="9"/>
    </row>
    <row r="26" spans="1:19" ht="15.75" x14ac:dyDescent="0.25">
      <c r="A26" s="16" t="s">
        <v>52</v>
      </c>
      <c r="B26" s="313" t="s">
        <v>53</v>
      </c>
      <c r="C26" s="314"/>
      <c r="D26" s="317">
        <f>'ايراد فعلي 2009'!F76</f>
        <v>102.664</v>
      </c>
      <c r="E26" s="318"/>
      <c r="F26" s="309">
        <f>ايرادفعلي2010!F76</f>
        <v>1810.9760000000001</v>
      </c>
      <c r="G26" s="310"/>
      <c r="H26" s="309">
        <f>مخطط2011!F76</f>
        <v>8365.25</v>
      </c>
      <c r="I26" s="310"/>
      <c r="J26" s="315">
        <f>مخطط2012!F76</f>
        <v>10985</v>
      </c>
      <c r="K26" s="316"/>
      <c r="L26" s="37">
        <f t="shared" si="9"/>
        <v>31.31705567675802</v>
      </c>
      <c r="M26" s="156"/>
      <c r="N26" s="26"/>
      <c r="O26" s="26"/>
      <c r="P26" s="26"/>
      <c r="Q26" s="29"/>
      <c r="R26" s="8"/>
      <c r="S26" s="9"/>
    </row>
    <row r="27" spans="1:19" ht="15.75" x14ac:dyDescent="0.25">
      <c r="A27" s="16" t="s">
        <v>54</v>
      </c>
      <c r="B27" s="313" t="s">
        <v>55</v>
      </c>
      <c r="C27" s="314"/>
      <c r="D27" s="317">
        <f>'ايراد فعلي 2009'!G76</f>
        <v>0</v>
      </c>
      <c r="E27" s="318"/>
      <c r="F27" s="309">
        <f>ايرادفعلي2010!G76</f>
        <v>0</v>
      </c>
      <c r="G27" s="310"/>
      <c r="H27" s="309">
        <f>مخطط2011!G76</f>
        <v>0</v>
      </c>
      <c r="I27" s="310"/>
      <c r="J27" s="315">
        <f>مخطط2012!G76</f>
        <v>3</v>
      </c>
      <c r="K27" s="316"/>
      <c r="L27" s="37" t="e">
        <f t="shared" si="9"/>
        <v>#DIV/0!</v>
      </c>
      <c r="M27" s="156"/>
      <c r="N27" s="26"/>
      <c r="O27" s="26"/>
      <c r="P27" s="26"/>
      <c r="Q27" s="29"/>
      <c r="R27" s="8"/>
      <c r="S27" s="9"/>
    </row>
    <row r="28" spans="1:19" ht="15.75" x14ac:dyDescent="0.25">
      <c r="A28" s="389" t="s">
        <v>56</v>
      </c>
      <c r="B28" s="390"/>
      <c r="C28" s="391"/>
      <c r="D28" s="392">
        <f>SUM(D23:E27)</f>
        <v>440.774</v>
      </c>
      <c r="E28" s="393"/>
      <c r="F28" s="392">
        <f>SUM(F23:G27)</f>
        <v>2385.5730000000003</v>
      </c>
      <c r="G28" s="393"/>
      <c r="H28" s="392">
        <f t="shared" ref="H28" si="10">SUM(H23:I27)</f>
        <v>9871.75</v>
      </c>
      <c r="I28" s="393"/>
      <c r="J28" s="392">
        <f t="shared" ref="J28" si="11">SUM(J23:K27)</f>
        <v>12403</v>
      </c>
      <c r="K28" s="393"/>
      <c r="L28" s="37">
        <f t="shared" si="9"/>
        <v>25.641350317826127</v>
      </c>
      <c r="M28" s="156"/>
      <c r="N28" s="28"/>
      <c r="O28" s="28"/>
      <c r="P28" s="28"/>
      <c r="Q28" s="29"/>
      <c r="R28" s="8"/>
      <c r="S28" s="8"/>
    </row>
    <row r="29" spans="1:19" ht="18" x14ac:dyDescent="0.25">
      <c r="A29" s="369" t="s">
        <v>57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1"/>
    </row>
    <row r="30" spans="1:19" x14ac:dyDescent="0.2">
      <c r="A30" s="378" t="s">
        <v>72</v>
      </c>
      <c r="B30" s="379"/>
      <c r="C30" s="380"/>
      <c r="D30" s="167" t="s">
        <v>58</v>
      </c>
      <c r="E30" s="167" t="s">
        <v>59</v>
      </c>
      <c r="F30" s="167" t="s">
        <v>60</v>
      </c>
      <c r="G30" s="167" t="s">
        <v>61</v>
      </c>
      <c r="H30" s="167" t="s">
        <v>62</v>
      </c>
      <c r="I30" s="167" t="s">
        <v>63</v>
      </c>
      <c r="J30" s="167" t="s">
        <v>64</v>
      </c>
      <c r="K30" s="167" t="s">
        <v>65</v>
      </c>
      <c r="L30" s="167" t="s">
        <v>66</v>
      </c>
      <c r="M30" s="167" t="s">
        <v>67</v>
      </c>
      <c r="N30" s="167" t="s">
        <v>68</v>
      </c>
      <c r="O30" s="167" t="s">
        <v>69</v>
      </c>
      <c r="P30" s="170" t="s">
        <v>70</v>
      </c>
      <c r="Q30" s="18"/>
      <c r="R30" s="23"/>
      <c r="S30" s="1"/>
    </row>
    <row r="31" spans="1:19" x14ac:dyDescent="0.2">
      <c r="A31" s="381"/>
      <c r="B31" s="382"/>
      <c r="C31" s="383"/>
      <c r="D31" s="182"/>
      <c r="E31" s="182">
        <v>1386</v>
      </c>
      <c r="F31" s="182">
        <v>1</v>
      </c>
      <c r="G31" s="182">
        <v>193</v>
      </c>
      <c r="H31" s="182">
        <v>386</v>
      </c>
      <c r="I31" s="182">
        <v>432</v>
      </c>
      <c r="J31" s="182">
        <v>782</v>
      </c>
      <c r="K31" s="182">
        <v>1062</v>
      </c>
      <c r="L31" s="182">
        <v>1219</v>
      </c>
      <c r="M31" s="182">
        <v>772</v>
      </c>
      <c r="N31" s="182">
        <v>815</v>
      </c>
      <c r="O31" s="182">
        <v>501</v>
      </c>
      <c r="P31" s="172">
        <f>SUM(D31:O31)</f>
        <v>7549</v>
      </c>
      <c r="Q31" s="32"/>
      <c r="R31" s="24"/>
      <c r="S31" s="1"/>
    </row>
    <row r="32" spans="1:19" ht="15" x14ac:dyDescent="0.2">
      <c r="A32" s="22"/>
      <c r="B32" s="22"/>
      <c r="C32" s="2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21"/>
      <c r="R32" s="24"/>
      <c r="S32" s="1"/>
    </row>
    <row r="33" spans="1:19" x14ac:dyDescent="0.2">
      <c r="A33" s="378" t="s">
        <v>73</v>
      </c>
      <c r="B33" s="384"/>
      <c r="C33" s="385"/>
      <c r="D33" s="167" t="s">
        <v>58</v>
      </c>
      <c r="E33" s="167" t="s">
        <v>59</v>
      </c>
      <c r="F33" s="167" t="s">
        <v>60</v>
      </c>
      <c r="G33" s="167" t="s">
        <v>61</v>
      </c>
      <c r="H33" s="167" t="s">
        <v>62</v>
      </c>
      <c r="I33" s="167" t="s">
        <v>63</v>
      </c>
      <c r="J33" s="167" t="s">
        <v>64</v>
      </c>
      <c r="K33" s="167" t="s">
        <v>65</v>
      </c>
      <c r="L33" s="167" t="s">
        <v>66</v>
      </c>
      <c r="M33" s="167" t="s">
        <v>67</v>
      </c>
      <c r="N33" s="167" t="s">
        <v>68</v>
      </c>
      <c r="O33" s="167" t="s">
        <v>69</v>
      </c>
      <c r="P33" s="170" t="s">
        <v>70</v>
      </c>
      <c r="Q33" s="18"/>
      <c r="R33" s="23"/>
      <c r="S33" s="1"/>
    </row>
    <row r="34" spans="1:19" ht="15.75" x14ac:dyDescent="0.25">
      <c r="A34" s="386"/>
      <c r="B34" s="387"/>
      <c r="C34" s="388"/>
      <c r="D34" s="187">
        <v>0</v>
      </c>
      <c r="E34" s="187">
        <v>1542</v>
      </c>
      <c r="F34" s="187">
        <v>1</v>
      </c>
      <c r="G34" s="187">
        <v>193</v>
      </c>
      <c r="H34" s="187">
        <v>386</v>
      </c>
      <c r="I34" s="187">
        <v>432</v>
      </c>
      <c r="J34" s="187">
        <v>782</v>
      </c>
      <c r="K34" s="187">
        <v>1062</v>
      </c>
      <c r="L34" s="187">
        <v>1283</v>
      </c>
      <c r="M34" s="188">
        <v>772</v>
      </c>
      <c r="N34" s="188">
        <v>815</v>
      </c>
      <c r="O34" s="187">
        <v>501</v>
      </c>
      <c r="P34" s="172">
        <f>SUM(D34:O34)</f>
        <v>7769</v>
      </c>
      <c r="Q34" s="32"/>
      <c r="R34" s="24"/>
      <c r="S34" s="1"/>
    </row>
    <row r="35" spans="1:19" ht="15.75" x14ac:dyDescent="0.25">
      <c r="A35" s="366"/>
      <c r="B35" s="366"/>
      <c r="C35" s="36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3"/>
      <c r="R35" s="1"/>
      <c r="S35" s="1"/>
    </row>
    <row r="36" spans="1:19" ht="15.75" x14ac:dyDescent="0.25">
      <c r="A36" s="378" t="s">
        <v>74</v>
      </c>
      <c r="B36" s="384"/>
      <c r="C36" s="385"/>
      <c r="D36" s="17" t="s">
        <v>58</v>
      </c>
      <c r="E36" s="17" t="s">
        <v>59</v>
      </c>
      <c r="F36" s="17" t="s">
        <v>60</v>
      </c>
      <c r="G36" s="17" t="s">
        <v>61</v>
      </c>
      <c r="H36" s="17" t="s">
        <v>62</v>
      </c>
      <c r="I36" s="17" t="s">
        <v>63</v>
      </c>
      <c r="J36" s="17" t="s">
        <v>64</v>
      </c>
      <c r="K36" s="17" t="s">
        <v>65</v>
      </c>
      <c r="L36" s="17" t="s">
        <v>66</v>
      </c>
      <c r="M36" s="17" t="s">
        <v>67</v>
      </c>
      <c r="N36" s="17" t="s">
        <v>68</v>
      </c>
      <c r="O36" s="17" t="s">
        <v>69</v>
      </c>
      <c r="P36" s="30" t="s">
        <v>70</v>
      </c>
      <c r="Q36" s="18"/>
      <c r="R36" s="1"/>
      <c r="S36" s="25"/>
    </row>
    <row r="37" spans="1:19" ht="15.75" x14ac:dyDescent="0.25">
      <c r="A37" s="386"/>
      <c r="B37" s="387"/>
      <c r="C37" s="388"/>
      <c r="D37" s="192">
        <f>'جدول رقم(1)2012'!C76</f>
        <v>31</v>
      </c>
      <c r="E37" s="192">
        <f>'جدول رقم(1)2012'!D76</f>
        <v>1466</v>
      </c>
      <c r="F37" s="192">
        <f>'جدول رقم(1)2012'!E76</f>
        <v>7</v>
      </c>
      <c r="G37" s="192">
        <f>'جدول رقم(1)2012'!F76</f>
        <v>345</v>
      </c>
      <c r="H37" s="192">
        <f>'جدول رقم(1)2012'!G76</f>
        <v>244</v>
      </c>
      <c r="I37" s="192">
        <f>'جدول رقم(1)2012'!H76</f>
        <v>523</v>
      </c>
      <c r="J37" s="192">
        <f>'جدول رقم(1)2012'!I76</f>
        <v>839</v>
      </c>
      <c r="K37" s="192">
        <f>'جدول رقم(1)2012'!J76</f>
        <v>1218</v>
      </c>
      <c r="L37" s="192">
        <f>'جدول رقم(1)2012'!K76</f>
        <v>2270</v>
      </c>
      <c r="M37" s="192">
        <f>'جدول رقم(1)2012'!L76</f>
        <v>1812</v>
      </c>
      <c r="N37" s="192">
        <f>'جدول رقم(1)2012'!M76</f>
        <v>318</v>
      </c>
      <c r="O37" s="192">
        <f>'جدول رقم(1)2012'!N76</f>
        <v>269</v>
      </c>
      <c r="P37" s="193">
        <f>SUM(D37:O37)</f>
        <v>9342</v>
      </c>
      <c r="Q37" s="32">
        <v>78</v>
      </c>
      <c r="R37" s="1"/>
      <c r="S37" s="25">
        <v>56</v>
      </c>
    </row>
  </sheetData>
  <sheetProtection password="CF7A" sheet="1" objects="1" scenarios="1"/>
  <mergeCells count="153">
    <mergeCell ref="A29:R29"/>
    <mergeCell ref="A30:C31"/>
    <mergeCell ref="A33:C34"/>
    <mergeCell ref="A35:C35"/>
    <mergeCell ref="A36:C37"/>
    <mergeCell ref="B27:C27"/>
    <mergeCell ref="D27:E27"/>
    <mergeCell ref="F27:G27"/>
    <mergeCell ref="H27:I27"/>
    <mergeCell ref="J27:K27"/>
    <mergeCell ref="A28:C28"/>
    <mergeCell ref="D28:E28"/>
    <mergeCell ref="F28:G28"/>
    <mergeCell ref="H28:I28"/>
    <mergeCell ref="J28:K28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Q20:Q21"/>
    <mergeCell ref="D21:E21"/>
    <mergeCell ref="F21:G21"/>
    <mergeCell ref="H21:I21"/>
    <mergeCell ref="J21:K21"/>
    <mergeCell ref="D22:E22"/>
    <mergeCell ref="F22:G22"/>
    <mergeCell ref="H22:I22"/>
    <mergeCell ref="J22:K22"/>
    <mergeCell ref="A19:P19"/>
    <mergeCell ref="A20:A22"/>
    <mergeCell ref="B20:C22"/>
    <mergeCell ref="D20:E20"/>
    <mergeCell ref="F20:G20"/>
    <mergeCell ref="H20:I20"/>
    <mergeCell ref="J20:K20"/>
    <mergeCell ref="L20:L21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6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  <mergeCell ref="A1:S1"/>
    <mergeCell ref="A2:B2"/>
    <mergeCell ref="E2:S2"/>
    <mergeCell ref="A3:A5"/>
    <mergeCell ref="B3:B5"/>
    <mergeCell ref="D3:E3"/>
    <mergeCell ref="F3:G3"/>
    <mergeCell ref="H3:K3"/>
    <mergeCell ref="L3:O3"/>
    <mergeCell ref="P3:Q4"/>
  </mergeCells>
  <pageMargins left="0.18" right="0.17" top="0.39" bottom="0.3" header="0.31496062992125984" footer="0.31496062992125984"/>
  <pageSetup paperSize="9" scale="93" orientation="landscape" r:id="rId1"/>
  <colBreaks count="1" manualBreakCount="1">
    <brk id="17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86"/>
  <sheetViews>
    <sheetView rightToLeft="1" zoomScaleNormal="100" workbookViewId="0">
      <selection activeCell="H13" sqref="H13"/>
    </sheetView>
  </sheetViews>
  <sheetFormatPr defaultColWidth="20.875" defaultRowHeight="15.6" customHeight="1" x14ac:dyDescent="0.2"/>
  <cols>
    <col min="1" max="1" width="3.125" style="46" customWidth="1"/>
    <col min="2" max="2" width="23.75" style="45" customWidth="1"/>
    <col min="3" max="4" width="11.375" style="45" customWidth="1"/>
    <col min="5" max="5" width="8.25" style="45" customWidth="1"/>
    <col min="6" max="6" width="8.375" style="45" customWidth="1"/>
    <col min="7" max="7" width="8.75" style="45" customWidth="1"/>
    <col min="8" max="8" width="10" style="45" customWidth="1"/>
    <col min="9" max="9" width="10.125" style="45" customWidth="1"/>
    <col min="10" max="10" width="9" style="45" customWidth="1"/>
    <col min="11" max="11" width="8.625" style="45" customWidth="1"/>
    <col min="12" max="12" width="9" style="45" customWidth="1"/>
    <col min="13" max="13" width="9.875" style="45" customWidth="1"/>
    <col min="14" max="14" width="10" style="45" customWidth="1"/>
    <col min="15" max="15" width="10.625" style="45" customWidth="1"/>
    <col min="16" max="16384" width="20.875" style="45"/>
  </cols>
  <sheetData>
    <row r="1" spans="1:21" ht="15.6" customHeight="1" x14ac:dyDescent="0.25">
      <c r="A1" s="444" t="s">
        <v>271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21" ht="15.6" customHeight="1" x14ac:dyDescent="0.3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ht="15.6" customHeight="1" x14ac:dyDescent="0.2">
      <c r="N3" s="445" t="s">
        <v>76</v>
      </c>
      <c r="O3" s="445"/>
    </row>
    <row r="4" spans="1:21" s="47" customFormat="1" ht="15.6" customHeight="1" x14ac:dyDescent="0.2">
      <c r="A4" s="439" t="s">
        <v>1</v>
      </c>
      <c r="B4" s="446" t="s">
        <v>77</v>
      </c>
      <c r="C4" s="239" t="s">
        <v>78</v>
      </c>
      <c r="D4" s="239" t="s">
        <v>79</v>
      </c>
      <c r="E4" s="429" t="s">
        <v>80</v>
      </c>
      <c r="F4" s="429" t="s">
        <v>81</v>
      </c>
      <c r="G4" s="429" t="s">
        <v>82</v>
      </c>
      <c r="H4" s="239" t="s">
        <v>83</v>
      </c>
      <c r="I4" s="239" t="s">
        <v>84</v>
      </c>
      <c r="J4" s="239" t="s">
        <v>85</v>
      </c>
      <c r="K4" s="239" t="s">
        <v>86</v>
      </c>
      <c r="L4" s="239" t="s">
        <v>87</v>
      </c>
      <c r="M4" s="239" t="s">
        <v>88</v>
      </c>
      <c r="N4" s="239" t="s">
        <v>89</v>
      </c>
      <c r="O4" s="429" t="s">
        <v>90</v>
      </c>
    </row>
    <row r="5" spans="1:21" s="47" customFormat="1" ht="15.6" customHeight="1" x14ac:dyDescent="0.2">
      <c r="A5" s="440"/>
      <c r="B5" s="447"/>
      <c r="C5" s="240" t="s">
        <v>91</v>
      </c>
      <c r="D5" s="240" t="s">
        <v>92</v>
      </c>
      <c r="E5" s="430"/>
      <c r="F5" s="430"/>
      <c r="G5" s="430"/>
      <c r="H5" s="240" t="s">
        <v>93</v>
      </c>
      <c r="I5" s="240" t="s">
        <v>94</v>
      </c>
      <c r="J5" s="240" t="s">
        <v>95</v>
      </c>
      <c r="K5" s="240" t="s">
        <v>96</v>
      </c>
      <c r="L5" s="240" t="s">
        <v>97</v>
      </c>
      <c r="M5" s="240" t="s">
        <v>98</v>
      </c>
      <c r="N5" s="240" t="s">
        <v>99</v>
      </c>
      <c r="O5" s="430"/>
    </row>
    <row r="6" spans="1:21" ht="15.6" customHeight="1" x14ac:dyDescent="0.2">
      <c r="A6" s="69">
        <v>1</v>
      </c>
      <c r="B6" s="70" t="s">
        <v>100</v>
      </c>
      <c r="C6" s="48">
        <f t="shared" ref="C6:K6" si="0">SUM(C7:C12)</f>
        <v>143843.42800000001</v>
      </c>
      <c r="D6" s="48">
        <f t="shared" si="0"/>
        <v>113945.08900000001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3410.0569999999998</v>
      </c>
      <c r="I6" s="48">
        <f t="shared" si="0"/>
        <v>62533.112000000001</v>
      </c>
      <c r="J6" s="48">
        <f t="shared" si="0"/>
        <v>7079.1490000000003</v>
      </c>
      <c r="K6" s="48">
        <f t="shared" si="0"/>
        <v>0</v>
      </c>
      <c r="L6" s="48">
        <f t="shared" ref="L6:L39" si="1">D6+E6+F6+G6+H6+I6+J6+K6</f>
        <v>186967.40700000001</v>
      </c>
      <c r="M6" s="48">
        <f t="shared" ref="M6:M39" si="2">C6+D6+E6+F6+G6+H6+I6+J6+K6</f>
        <v>330810.83500000002</v>
      </c>
      <c r="N6" s="48">
        <f>SUM(N7:N12)</f>
        <v>91.537999999999997</v>
      </c>
      <c r="O6" s="48">
        <f t="shared" ref="O6:O39" si="3">M6+N6</f>
        <v>330902.37300000002</v>
      </c>
    </row>
    <row r="7" spans="1:21" ht="15.6" customHeight="1" x14ac:dyDescent="0.2">
      <c r="A7" s="436"/>
      <c r="B7" s="72" t="s">
        <v>101</v>
      </c>
      <c r="C7" s="49">
        <v>75817.290999999997</v>
      </c>
      <c r="D7" s="49">
        <v>96691.561000000002</v>
      </c>
      <c r="E7" s="49"/>
      <c r="F7" s="49"/>
      <c r="G7" s="49"/>
      <c r="H7" s="49">
        <v>3410.0569999999998</v>
      </c>
      <c r="I7" s="49">
        <v>4041.5590000000002</v>
      </c>
      <c r="J7" s="49">
        <v>2704.0839999999998</v>
      </c>
      <c r="K7" s="49"/>
      <c r="L7" s="48">
        <f t="shared" si="1"/>
        <v>106847.261</v>
      </c>
      <c r="M7" s="48">
        <f t="shared" si="2"/>
        <v>182664.55200000003</v>
      </c>
      <c r="N7" s="49"/>
      <c r="O7" s="48">
        <f t="shared" si="3"/>
        <v>182664.55200000003</v>
      </c>
    </row>
    <row r="8" spans="1:21" ht="15.6" customHeight="1" x14ac:dyDescent="0.2">
      <c r="A8" s="437"/>
      <c r="B8" s="72" t="s">
        <v>102</v>
      </c>
      <c r="C8" s="49"/>
      <c r="D8" s="49"/>
      <c r="E8" s="49"/>
      <c r="F8" s="49"/>
      <c r="G8" s="49"/>
      <c r="H8" s="49"/>
      <c r="I8" s="49"/>
      <c r="J8" s="49"/>
      <c r="K8" s="49"/>
      <c r="L8" s="48">
        <f t="shared" si="1"/>
        <v>0</v>
      </c>
      <c r="M8" s="48">
        <f t="shared" si="2"/>
        <v>0</v>
      </c>
      <c r="N8" s="49"/>
      <c r="O8" s="48">
        <f t="shared" si="3"/>
        <v>0</v>
      </c>
    </row>
    <row r="9" spans="1:21" ht="15.6" customHeight="1" x14ac:dyDescent="0.2">
      <c r="A9" s="437"/>
      <c r="B9" s="72" t="s">
        <v>103</v>
      </c>
      <c r="C9" s="49">
        <v>14166.401</v>
      </c>
      <c r="D9" s="49">
        <v>3084.5120000000002</v>
      </c>
      <c r="E9" s="49"/>
      <c r="F9" s="49"/>
      <c r="G9" s="49"/>
      <c r="H9" s="49"/>
      <c r="I9" s="49">
        <v>58299.358</v>
      </c>
      <c r="J9" s="49">
        <v>1376.2</v>
      </c>
      <c r="K9" s="49"/>
      <c r="L9" s="48">
        <f t="shared" si="1"/>
        <v>62760.07</v>
      </c>
      <c r="M9" s="48">
        <f t="shared" si="2"/>
        <v>76926.471000000005</v>
      </c>
      <c r="N9" s="49"/>
      <c r="O9" s="48">
        <f t="shared" si="3"/>
        <v>76926.471000000005</v>
      </c>
    </row>
    <row r="10" spans="1:21" ht="15.6" customHeight="1" x14ac:dyDescent="0.2">
      <c r="A10" s="437"/>
      <c r="B10" s="72" t="s">
        <v>104</v>
      </c>
      <c r="C10" s="49">
        <v>529.202</v>
      </c>
      <c r="D10" s="49">
        <v>304.23</v>
      </c>
      <c r="E10" s="49"/>
      <c r="F10" s="49"/>
      <c r="G10" s="49"/>
      <c r="H10" s="49"/>
      <c r="I10" s="49">
        <v>1.23</v>
      </c>
      <c r="J10" s="49">
        <v>448.75099999999998</v>
      </c>
      <c r="K10" s="49"/>
      <c r="L10" s="48">
        <f>D10+E10+F10+G10+H10+I10+J10+K10</f>
        <v>754.21100000000001</v>
      </c>
      <c r="M10" s="48">
        <f>C10+D10+E10+F10+G10+H10+I10+J10+K10</f>
        <v>1283.413</v>
      </c>
      <c r="N10" s="49"/>
      <c r="O10" s="48">
        <f t="shared" si="3"/>
        <v>1283.413</v>
      </c>
    </row>
    <row r="11" spans="1:21" ht="15.6" customHeight="1" x14ac:dyDescent="0.2">
      <c r="A11" s="437"/>
      <c r="B11" s="72" t="s">
        <v>105</v>
      </c>
      <c r="C11" s="49">
        <v>33935.624000000003</v>
      </c>
      <c r="D11" s="49">
        <v>9009.8230000000003</v>
      </c>
      <c r="E11" s="49"/>
      <c r="F11" s="49"/>
      <c r="G11" s="49"/>
      <c r="H11" s="49"/>
      <c r="I11" s="49">
        <v>157</v>
      </c>
      <c r="J11" s="49">
        <v>1342.6089999999999</v>
      </c>
      <c r="K11" s="49"/>
      <c r="L11" s="48">
        <f>D11+E11+F11+G11+H11+I11+J11+K11</f>
        <v>10509.432000000001</v>
      </c>
      <c r="M11" s="48">
        <f>C11+D11+E11+F11+G11+H11+I11+J11+K11</f>
        <v>44445.055999999997</v>
      </c>
      <c r="N11" s="49"/>
      <c r="O11" s="48">
        <f t="shared" si="3"/>
        <v>44445.055999999997</v>
      </c>
    </row>
    <row r="12" spans="1:21" ht="15.6" customHeight="1" x14ac:dyDescent="0.2">
      <c r="A12" s="438"/>
      <c r="B12" s="72" t="s">
        <v>106</v>
      </c>
      <c r="C12" s="49">
        <v>19394.91</v>
      </c>
      <c r="D12" s="49">
        <v>4854.9629999999997</v>
      </c>
      <c r="E12" s="49"/>
      <c r="F12" s="49"/>
      <c r="G12" s="49"/>
      <c r="H12" s="49"/>
      <c r="I12" s="49">
        <v>33.965000000000003</v>
      </c>
      <c r="J12" s="49">
        <v>1207.5050000000001</v>
      </c>
      <c r="K12" s="49"/>
      <c r="L12" s="48">
        <f t="shared" si="1"/>
        <v>6096.433</v>
      </c>
      <c r="M12" s="48">
        <f t="shared" si="2"/>
        <v>25491.343000000001</v>
      </c>
      <c r="N12" s="49">
        <v>91.537999999999997</v>
      </c>
      <c r="O12" s="48">
        <f t="shared" si="3"/>
        <v>25582.881000000001</v>
      </c>
    </row>
    <row r="13" spans="1:21" ht="15.6" customHeight="1" x14ac:dyDescent="0.2">
      <c r="A13" s="74">
        <v>2</v>
      </c>
      <c r="B13" s="70" t="s">
        <v>107</v>
      </c>
      <c r="C13" s="48">
        <f t="shared" ref="C13:K13" si="4">C14+C15</f>
        <v>43677.529000000002</v>
      </c>
      <c r="D13" s="48">
        <f t="shared" si="4"/>
        <v>21815.845000000001</v>
      </c>
      <c r="E13" s="48">
        <f t="shared" si="4"/>
        <v>0</v>
      </c>
      <c r="F13" s="48">
        <f t="shared" si="4"/>
        <v>0</v>
      </c>
      <c r="G13" s="48">
        <f t="shared" si="4"/>
        <v>0</v>
      </c>
      <c r="H13" s="48">
        <f t="shared" si="4"/>
        <v>30984.135999999999</v>
      </c>
      <c r="I13" s="48">
        <f t="shared" si="4"/>
        <v>314.57299999999998</v>
      </c>
      <c r="J13" s="48">
        <f t="shared" si="4"/>
        <v>3640.386</v>
      </c>
      <c r="K13" s="48">
        <f t="shared" si="4"/>
        <v>0</v>
      </c>
      <c r="L13" s="48">
        <f t="shared" si="1"/>
        <v>56754.939999999995</v>
      </c>
      <c r="M13" s="48">
        <f t="shared" si="2"/>
        <v>100432.46900000001</v>
      </c>
      <c r="N13" s="48">
        <f>N14+N15</f>
        <v>0</v>
      </c>
      <c r="O13" s="48">
        <f t="shared" si="3"/>
        <v>100432.46900000001</v>
      </c>
    </row>
    <row r="14" spans="1:21" ht="15.6" customHeight="1" x14ac:dyDescent="0.2">
      <c r="A14" s="74"/>
      <c r="B14" s="72" t="s">
        <v>108</v>
      </c>
      <c r="C14" s="49">
        <v>43677.529000000002</v>
      </c>
      <c r="D14" s="49">
        <v>21815.845000000001</v>
      </c>
      <c r="E14" s="49"/>
      <c r="F14" s="49"/>
      <c r="G14" s="49"/>
      <c r="H14" s="49">
        <v>30984.135999999999</v>
      </c>
      <c r="I14" s="49">
        <v>314.57299999999998</v>
      </c>
      <c r="J14" s="49">
        <v>3640.386</v>
      </c>
      <c r="K14" s="49"/>
      <c r="L14" s="48">
        <f t="shared" si="1"/>
        <v>56754.939999999995</v>
      </c>
      <c r="M14" s="48">
        <f t="shared" si="2"/>
        <v>100432.46900000001</v>
      </c>
      <c r="N14" s="49"/>
      <c r="O14" s="48">
        <f t="shared" si="3"/>
        <v>100432.46900000001</v>
      </c>
    </row>
    <row r="15" spans="1:21" ht="15.6" customHeight="1" x14ac:dyDescent="0.2">
      <c r="A15" s="74"/>
      <c r="B15" s="72" t="s">
        <v>281</v>
      </c>
      <c r="C15" s="49"/>
      <c r="D15" s="49"/>
      <c r="E15" s="49"/>
      <c r="F15" s="49"/>
      <c r="G15" s="49"/>
      <c r="H15" s="49"/>
      <c r="I15" s="49"/>
      <c r="J15" s="49"/>
      <c r="K15" s="49"/>
      <c r="L15" s="48">
        <f t="shared" si="1"/>
        <v>0</v>
      </c>
      <c r="M15" s="48">
        <f t="shared" si="2"/>
        <v>0</v>
      </c>
      <c r="N15" s="49"/>
      <c r="O15" s="48">
        <f t="shared" si="3"/>
        <v>0</v>
      </c>
    </row>
    <row r="16" spans="1:21" ht="15.6" customHeight="1" x14ac:dyDescent="0.2">
      <c r="A16" s="69">
        <v>3</v>
      </c>
      <c r="B16" s="70" t="s">
        <v>282</v>
      </c>
      <c r="C16" s="48">
        <f t="shared" ref="C16:K16" si="5">SUM(C17:C35)</f>
        <v>408176.076</v>
      </c>
      <c r="D16" s="48">
        <f t="shared" si="5"/>
        <v>167114.06600000002</v>
      </c>
      <c r="E16" s="48">
        <f t="shared" si="5"/>
        <v>0</v>
      </c>
      <c r="F16" s="48">
        <f t="shared" si="5"/>
        <v>0</v>
      </c>
      <c r="G16" s="48">
        <f t="shared" si="5"/>
        <v>335.154</v>
      </c>
      <c r="H16" s="48">
        <f t="shared" si="5"/>
        <v>14111.007</v>
      </c>
      <c r="I16" s="48">
        <f t="shared" si="5"/>
        <v>327409.15299999999</v>
      </c>
      <c r="J16" s="48">
        <f t="shared" si="5"/>
        <v>23956.609000000004</v>
      </c>
      <c r="K16" s="48">
        <f t="shared" si="5"/>
        <v>0</v>
      </c>
      <c r="L16" s="48">
        <f t="shared" si="1"/>
        <v>532925.98900000006</v>
      </c>
      <c r="M16" s="48">
        <f t="shared" si="2"/>
        <v>941102.06500000006</v>
      </c>
      <c r="N16" s="48">
        <f>SUM(N17:N35)</f>
        <v>151804.90700000001</v>
      </c>
      <c r="O16" s="48">
        <f t="shared" si="3"/>
        <v>1092906.9720000001</v>
      </c>
    </row>
    <row r="17" spans="1:15" ht="15.6" customHeight="1" x14ac:dyDescent="0.2">
      <c r="A17" s="436"/>
      <c r="B17" s="72" t="s">
        <v>110</v>
      </c>
      <c r="C17" s="49">
        <v>27614.109</v>
      </c>
      <c r="D17" s="49">
        <v>18033.627</v>
      </c>
      <c r="E17" s="49"/>
      <c r="F17" s="49"/>
      <c r="G17" s="49"/>
      <c r="H17" s="49">
        <v>2282.125</v>
      </c>
      <c r="I17" s="49">
        <v>196.26400000000001</v>
      </c>
      <c r="J17" s="49">
        <v>1119.769</v>
      </c>
      <c r="K17" s="49"/>
      <c r="L17" s="48">
        <f t="shared" si="1"/>
        <v>21631.785</v>
      </c>
      <c r="M17" s="48">
        <f t="shared" si="2"/>
        <v>49245.894000000008</v>
      </c>
      <c r="N17" s="49">
        <v>48151.264000000003</v>
      </c>
      <c r="O17" s="48">
        <f t="shared" si="3"/>
        <v>97397.15800000001</v>
      </c>
    </row>
    <row r="18" spans="1:15" ht="15.6" customHeight="1" x14ac:dyDescent="0.2">
      <c r="A18" s="437"/>
      <c r="B18" s="72" t="s">
        <v>111</v>
      </c>
      <c r="C18" s="49">
        <v>76868.115999999995</v>
      </c>
      <c r="D18" s="49">
        <v>31584.542000000001</v>
      </c>
      <c r="E18" s="49"/>
      <c r="F18" s="49"/>
      <c r="G18" s="49"/>
      <c r="H18" s="49">
        <v>9665.5499999999993</v>
      </c>
      <c r="I18" s="49">
        <v>230690.853</v>
      </c>
      <c r="J18" s="49">
        <v>3493.9259999999999</v>
      </c>
      <c r="K18" s="49"/>
      <c r="L18" s="48">
        <f t="shared" si="1"/>
        <v>275434.87099999998</v>
      </c>
      <c r="M18" s="48">
        <f t="shared" si="2"/>
        <v>352302.98699999996</v>
      </c>
      <c r="N18" s="49">
        <v>12046.535</v>
      </c>
      <c r="O18" s="48">
        <f t="shared" si="3"/>
        <v>364349.52199999994</v>
      </c>
    </row>
    <row r="19" spans="1:15" ht="15.6" customHeight="1" x14ac:dyDescent="0.2">
      <c r="A19" s="437"/>
      <c r="B19" s="72" t="s">
        <v>112</v>
      </c>
      <c r="C19" s="49">
        <v>31342.896000000001</v>
      </c>
      <c r="D19" s="49">
        <v>3371.5309999999999</v>
      </c>
      <c r="E19" s="49"/>
      <c r="F19" s="49"/>
      <c r="G19" s="49"/>
      <c r="H19" s="49"/>
      <c r="I19" s="49">
        <v>433.06799999999998</v>
      </c>
      <c r="J19" s="49">
        <v>439.012</v>
      </c>
      <c r="K19" s="49"/>
      <c r="L19" s="48">
        <f t="shared" si="1"/>
        <v>4243.6109999999999</v>
      </c>
      <c r="M19" s="48">
        <f t="shared" si="2"/>
        <v>35586.507000000005</v>
      </c>
      <c r="N19" s="49"/>
      <c r="O19" s="48">
        <f t="shared" si="3"/>
        <v>35586.507000000005</v>
      </c>
    </row>
    <row r="20" spans="1:15" ht="15.6" customHeight="1" x14ac:dyDescent="0.2">
      <c r="A20" s="437"/>
      <c r="B20" s="72" t="s">
        <v>113</v>
      </c>
      <c r="C20" s="49">
        <v>771.779</v>
      </c>
      <c r="D20" s="49">
        <v>344.37900000000002</v>
      </c>
      <c r="E20" s="49"/>
      <c r="F20" s="49"/>
      <c r="G20" s="49"/>
      <c r="H20" s="49"/>
      <c r="I20" s="49">
        <v>6.4450000000000003</v>
      </c>
      <c r="J20" s="49">
        <v>152.07300000000001</v>
      </c>
      <c r="K20" s="49"/>
      <c r="L20" s="48">
        <f t="shared" si="1"/>
        <v>502.89700000000005</v>
      </c>
      <c r="M20" s="48">
        <f t="shared" si="2"/>
        <v>1274.6759999999999</v>
      </c>
      <c r="N20" s="49"/>
      <c r="O20" s="48">
        <f t="shared" si="3"/>
        <v>1274.6759999999999</v>
      </c>
    </row>
    <row r="21" spans="1:15" ht="15.6" customHeight="1" x14ac:dyDescent="0.2">
      <c r="A21" s="437"/>
      <c r="B21" s="72" t="s">
        <v>114</v>
      </c>
      <c r="C21" s="49">
        <v>39960.404000000002</v>
      </c>
      <c r="D21" s="49">
        <v>54681.455000000002</v>
      </c>
      <c r="E21" s="49"/>
      <c r="F21" s="49"/>
      <c r="G21" s="49">
        <v>335.154</v>
      </c>
      <c r="H21" s="49">
        <v>545.69000000000005</v>
      </c>
      <c r="I21" s="49">
        <v>94019.332999999999</v>
      </c>
      <c r="J21" s="49">
        <v>3317.7049999999999</v>
      </c>
      <c r="K21" s="49"/>
      <c r="L21" s="48">
        <f t="shared" si="1"/>
        <v>152899.337</v>
      </c>
      <c r="M21" s="48">
        <f t="shared" si="2"/>
        <v>192859.74099999998</v>
      </c>
      <c r="N21" s="49">
        <v>11740.49</v>
      </c>
      <c r="O21" s="48">
        <f t="shared" si="3"/>
        <v>204600.23099999997</v>
      </c>
    </row>
    <row r="22" spans="1:15" ht="15.6" customHeight="1" x14ac:dyDescent="0.2">
      <c r="A22" s="437"/>
      <c r="B22" s="72" t="s">
        <v>283</v>
      </c>
      <c r="C22" s="49">
        <v>876.74199999999996</v>
      </c>
      <c r="D22" s="49">
        <v>335.959</v>
      </c>
      <c r="E22" s="49"/>
      <c r="F22" s="49"/>
      <c r="G22" s="49"/>
      <c r="H22" s="49"/>
      <c r="I22" s="49">
        <v>4.79</v>
      </c>
      <c r="J22" s="49">
        <v>75.817999999999998</v>
      </c>
      <c r="K22" s="49"/>
      <c r="L22" s="48">
        <f t="shared" si="1"/>
        <v>416.56700000000001</v>
      </c>
      <c r="M22" s="48">
        <f t="shared" si="2"/>
        <v>1293.309</v>
      </c>
      <c r="N22" s="49"/>
      <c r="O22" s="48">
        <f t="shared" si="3"/>
        <v>1293.309</v>
      </c>
    </row>
    <row r="23" spans="1:15" ht="15.6" customHeight="1" x14ac:dyDescent="0.2">
      <c r="A23" s="437"/>
      <c r="B23" s="72" t="s">
        <v>115</v>
      </c>
      <c r="C23" s="49">
        <v>79964.555999999997</v>
      </c>
      <c r="D23" s="49">
        <v>39943.495000000003</v>
      </c>
      <c r="E23" s="49"/>
      <c r="F23" s="49"/>
      <c r="G23" s="49"/>
      <c r="H23" s="49">
        <v>1499.806</v>
      </c>
      <c r="I23" s="49">
        <v>346.42500000000001</v>
      </c>
      <c r="J23" s="49">
        <v>5876.6170000000002</v>
      </c>
      <c r="K23" s="49"/>
      <c r="L23" s="48">
        <f t="shared" si="1"/>
        <v>47666.343000000001</v>
      </c>
      <c r="M23" s="48">
        <f t="shared" si="2"/>
        <v>127630.899</v>
      </c>
      <c r="N23" s="49">
        <v>57246.58</v>
      </c>
      <c r="O23" s="48">
        <f t="shared" si="3"/>
        <v>184877.47899999999</v>
      </c>
    </row>
    <row r="24" spans="1:15" ht="15.6" customHeight="1" x14ac:dyDescent="0.2">
      <c r="A24" s="259"/>
      <c r="B24" s="72" t="s">
        <v>161</v>
      </c>
      <c r="C24" s="49">
        <v>1451.027</v>
      </c>
      <c r="D24" s="49">
        <v>676.94299999999998</v>
      </c>
      <c r="E24" s="49"/>
      <c r="F24" s="49"/>
      <c r="G24" s="49"/>
      <c r="H24" s="49"/>
      <c r="I24" s="49">
        <v>10.225</v>
      </c>
      <c r="J24" s="49">
        <v>146.27099999999999</v>
      </c>
      <c r="K24" s="49"/>
      <c r="L24" s="48">
        <f t="shared" si="1"/>
        <v>833.43899999999996</v>
      </c>
      <c r="M24" s="48">
        <f t="shared" si="2"/>
        <v>2284.4660000000003</v>
      </c>
      <c r="N24" s="49"/>
      <c r="O24" s="48">
        <f t="shared" si="3"/>
        <v>2284.4660000000003</v>
      </c>
    </row>
    <row r="25" spans="1:15" ht="15.6" customHeight="1" x14ac:dyDescent="0.2">
      <c r="A25" s="259"/>
      <c r="B25" s="72" t="s">
        <v>284</v>
      </c>
      <c r="C25" s="49">
        <v>1051.8889999999999</v>
      </c>
      <c r="D25" s="49">
        <v>1037.0550000000001</v>
      </c>
      <c r="E25" s="49"/>
      <c r="F25" s="49"/>
      <c r="G25" s="49"/>
      <c r="H25" s="49">
        <v>117.836</v>
      </c>
      <c r="I25" s="49">
        <v>21.434000000000001</v>
      </c>
      <c r="J25" s="49">
        <v>454.92399999999998</v>
      </c>
      <c r="K25" s="49"/>
      <c r="L25" s="48">
        <f t="shared" si="1"/>
        <v>1631.249</v>
      </c>
      <c r="M25" s="48">
        <f t="shared" si="2"/>
        <v>2683.1379999999999</v>
      </c>
      <c r="N25" s="49">
        <v>11133.321</v>
      </c>
      <c r="O25" s="48">
        <f t="shared" si="3"/>
        <v>13816.458999999999</v>
      </c>
    </row>
    <row r="26" spans="1:15" ht="15.6" customHeight="1" x14ac:dyDescent="0.2">
      <c r="A26" s="259"/>
      <c r="B26" s="72" t="s">
        <v>280</v>
      </c>
      <c r="C26" s="49">
        <v>337.77</v>
      </c>
      <c r="D26" s="49">
        <v>112.19499999999999</v>
      </c>
      <c r="E26" s="49"/>
      <c r="F26" s="49"/>
      <c r="G26" s="49"/>
      <c r="H26" s="49"/>
      <c r="I26" s="49">
        <v>2.9</v>
      </c>
      <c r="J26" s="49">
        <v>21.440999999999999</v>
      </c>
      <c r="K26" s="49"/>
      <c r="L26" s="48">
        <f t="shared" si="1"/>
        <v>136.536</v>
      </c>
      <c r="M26" s="48">
        <f t="shared" si="2"/>
        <v>474.30599999999993</v>
      </c>
      <c r="N26" s="49"/>
      <c r="O26" s="48">
        <f t="shared" si="3"/>
        <v>474.30599999999993</v>
      </c>
    </row>
    <row r="27" spans="1:15" ht="15.6" customHeight="1" x14ac:dyDescent="0.2">
      <c r="A27" s="259"/>
      <c r="B27" s="72" t="s">
        <v>116</v>
      </c>
      <c r="C27" s="49">
        <v>20697.392</v>
      </c>
      <c r="D27" s="49">
        <v>592.673</v>
      </c>
      <c r="E27" s="49"/>
      <c r="F27" s="49"/>
      <c r="G27" s="49"/>
      <c r="H27" s="49"/>
      <c r="I27" s="49">
        <v>924.58</v>
      </c>
      <c r="J27" s="49">
        <v>27.477</v>
      </c>
      <c r="K27" s="49"/>
      <c r="L27" s="48">
        <f t="shared" si="1"/>
        <v>1544.7300000000002</v>
      </c>
      <c r="M27" s="48">
        <f t="shared" si="2"/>
        <v>22242.121999999999</v>
      </c>
      <c r="N27" s="49"/>
      <c r="O27" s="48">
        <f t="shared" si="3"/>
        <v>22242.121999999999</v>
      </c>
    </row>
    <row r="28" spans="1:15" ht="15.6" customHeight="1" x14ac:dyDescent="0.2">
      <c r="A28" s="259"/>
      <c r="B28" s="72" t="s">
        <v>117</v>
      </c>
      <c r="C28" s="49">
        <v>93968.202000000005</v>
      </c>
      <c r="D28" s="49">
        <v>12123.538</v>
      </c>
      <c r="E28" s="49"/>
      <c r="F28" s="49"/>
      <c r="G28" s="49"/>
      <c r="H28" s="49"/>
      <c r="I28" s="49">
        <v>378.64600000000002</v>
      </c>
      <c r="J28" s="49">
        <v>6892.6220000000003</v>
      </c>
      <c r="K28" s="49"/>
      <c r="L28" s="48">
        <f t="shared" si="1"/>
        <v>19394.806</v>
      </c>
      <c r="M28" s="48">
        <f t="shared" si="2"/>
        <v>113363.008</v>
      </c>
      <c r="N28" s="49">
        <v>11486.717000000001</v>
      </c>
      <c r="O28" s="48">
        <f t="shared" si="3"/>
        <v>124849.72500000001</v>
      </c>
    </row>
    <row r="29" spans="1:15" ht="15.6" customHeight="1" x14ac:dyDescent="0.2">
      <c r="A29" s="259"/>
      <c r="B29" s="72" t="s">
        <v>162</v>
      </c>
      <c r="C29" s="49"/>
      <c r="D29" s="49"/>
      <c r="E29" s="49"/>
      <c r="F29" s="49"/>
      <c r="G29" s="49"/>
      <c r="H29" s="49"/>
      <c r="I29" s="49"/>
      <c r="J29" s="49"/>
      <c r="K29" s="49"/>
      <c r="L29" s="48">
        <f t="shared" si="1"/>
        <v>0</v>
      </c>
      <c r="M29" s="48">
        <f t="shared" si="2"/>
        <v>0</v>
      </c>
      <c r="N29" s="49"/>
      <c r="O29" s="48">
        <f t="shared" si="3"/>
        <v>0</v>
      </c>
    </row>
    <row r="30" spans="1:15" ht="15.6" customHeight="1" x14ac:dyDescent="0.2">
      <c r="A30" s="259"/>
      <c r="B30" s="72" t="s">
        <v>118</v>
      </c>
      <c r="C30" s="49">
        <v>25054.324000000001</v>
      </c>
      <c r="D30" s="49">
        <v>571.92100000000005</v>
      </c>
      <c r="E30" s="49"/>
      <c r="F30" s="49"/>
      <c r="G30" s="49"/>
      <c r="H30" s="49"/>
      <c r="I30" s="49">
        <v>15</v>
      </c>
      <c r="J30" s="49">
        <v>35.953000000000003</v>
      </c>
      <c r="K30" s="49"/>
      <c r="L30" s="48">
        <f t="shared" si="1"/>
        <v>622.87400000000002</v>
      </c>
      <c r="M30" s="48">
        <f t="shared" si="2"/>
        <v>25677.198</v>
      </c>
      <c r="N30" s="49"/>
      <c r="O30" s="48">
        <f t="shared" si="3"/>
        <v>25677.198</v>
      </c>
    </row>
    <row r="31" spans="1:15" ht="15.6" customHeight="1" x14ac:dyDescent="0.2">
      <c r="A31" s="259"/>
      <c r="B31" s="72" t="s">
        <v>119</v>
      </c>
      <c r="C31" s="49">
        <v>2993.973</v>
      </c>
      <c r="D31" s="49">
        <v>2530.9740000000002</v>
      </c>
      <c r="E31" s="49"/>
      <c r="F31" s="49"/>
      <c r="G31" s="49"/>
      <c r="H31" s="49"/>
      <c r="I31" s="49">
        <v>27.097000000000001</v>
      </c>
      <c r="J31" s="49">
        <v>1623.9269999999999</v>
      </c>
      <c r="K31" s="49"/>
      <c r="L31" s="48">
        <f t="shared" si="1"/>
        <v>4181.9980000000005</v>
      </c>
      <c r="M31" s="48">
        <f t="shared" si="2"/>
        <v>7175.9709999999995</v>
      </c>
      <c r="N31" s="49"/>
      <c r="O31" s="48">
        <f t="shared" si="3"/>
        <v>7175.9709999999995</v>
      </c>
    </row>
    <row r="32" spans="1:15" ht="15.6" customHeight="1" x14ac:dyDescent="0.2">
      <c r="A32" s="259"/>
      <c r="B32" s="72" t="s">
        <v>120</v>
      </c>
      <c r="C32" s="49">
        <v>5222.8969999999999</v>
      </c>
      <c r="D32" s="49">
        <v>1173.779</v>
      </c>
      <c r="E32" s="49"/>
      <c r="F32" s="49"/>
      <c r="G32" s="49"/>
      <c r="H32" s="49"/>
      <c r="I32" s="49">
        <v>332.09300000000002</v>
      </c>
      <c r="J32" s="49">
        <v>279.07400000000001</v>
      </c>
      <c r="K32" s="49"/>
      <c r="L32" s="48">
        <f t="shared" si="1"/>
        <v>1784.9460000000001</v>
      </c>
      <c r="M32" s="48">
        <f t="shared" si="2"/>
        <v>7007.8429999999989</v>
      </c>
      <c r="N32" s="49"/>
      <c r="O32" s="48">
        <f t="shared" si="3"/>
        <v>7007.8429999999989</v>
      </c>
    </row>
    <row r="33" spans="1:15" ht="15.6" customHeight="1" x14ac:dyDescent="0.2">
      <c r="A33" s="259"/>
      <c r="B33" s="72" t="s">
        <v>121</v>
      </c>
      <c r="C33" s="49"/>
      <c r="D33" s="49"/>
      <c r="E33" s="49"/>
      <c r="F33" s="49"/>
      <c r="G33" s="49"/>
      <c r="H33" s="49"/>
      <c r="I33" s="49"/>
      <c r="J33" s="49"/>
      <c r="K33" s="49"/>
      <c r="L33" s="48">
        <f t="shared" si="1"/>
        <v>0</v>
      </c>
      <c r="M33" s="48">
        <f t="shared" si="2"/>
        <v>0</v>
      </c>
      <c r="N33" s="49"/>
      <c r="O33" s="48">
        <f t="shared" si="3"/>
        <v>0</v>
      </c>
    </row>
    <row r="34" spans="1:15" ht="15.6" customHeight="1" x14ac:dyDescent="0.2">
      <c r="A34" s="259"/>
      <c r="B34" s="72" t="s">
        <v>122</v>
      </c>
      <c r="C34" s="49"/>
      <c r="D34" s="49"/>
      <c r="E34" s="49"/>
      <c r="F34" s="49"/>
      <c r="G34" s="49"/>
      <c r="H34" s="49"/>
      <c r="I34" s="49"/>
      <c r="J34" s="49"/>
      <c r="K34" s="49"/>
      <c r="L34" s="48">
        <f t="shared" si="1"/>
        <v>0</v>
      </c>
      <c r="M34" s="48">
        <f t="shared" si="2"/>
        <v>0</v>
      </c>
      <c r="N34" s="49"/>
      <c r="O34" s="48">
        <f t="shared" si="3"/>
        <v>0</v>
      </c>
    </row>
    <row r="35" spans="1:15" ht="15.6" customHeight="1" x14ac:dyDescent="0.2">
      <c r="A35" s="259"/>
      <c r="B35" s="72" t="s">
        <v>163</v>
      </c>
      <c r="C35" s="49"/>
      <c r="D35" s="49"/>
      <c r="E35" s="49"/>
      <c r="F35" s="49"/>
      <c r="G35" s="49"/>
      <c r="H35" s="49"/>
      <c r="I35" s="49"/>
      <c r="J35" s="49"/>
      <c r="K35" s="49"/>
      <c r="L35" s="48">
        <f t="shared" si="1"/>
        <v>0</v>
      </c>
      <c r="M35" s="48">
        <f t="shared" si="2"/>
        <v>0</v>
      </c>
      <c r="N35" s="49"/>
      <c r="O35" s="48">
        <f t="shared" si="3"/>
        <v>0</v>
      </c>
    </row>
    <row r="36" spans="1:15" ht="15.6" customHeight="1" x14ac:dyDescent="0.2">
      <c r="A36" s="74">
        <v>4</v>
      </c>
      <c r="B36" s="72" t="s">
        <v>123</v>
      </c>
      <c r="C36" s="49">
        <v>101024.379</v>
      </c>
      <c r="D36" s="49">
        <v>96095.365000000005</v>
      </c>
      <c r="E36" s="49"/>
      <c r="F36" s="49"/>
      <c r="G36" s="49"/>
      <c r="H36" s="49"/>
      <c r="I36" s="49">
        <v>8264.9380000000001</v>
      </c>
      <c r="J36" s="49">
        <v>12986.843000000001</v>
      </c>
      <c r="K36" s="49"/>
      <c r="L36" s="48">
        <f t="shared" si="1"/>
        <v>117347.14600000001</v>
      </c>
      <c r="M36" s="48">
        <f t="shared" si="2"/>
        <v>218371.52499999999</v>
      </c>
      <c r="N36" s="49">
        <v>120895.32</v>
      </c>
      <c r="O36" s="48">
        <f t="shared" si="3"/>
        <v>339266.84499999997</v>
      </c>
    </row>
    <row r="37" spans="1:15" ht="15.6" customHeight="1" x14ac:dyDescent="0.2">
      <c r="A37" s="69">
        <v>5</v>
      </c>
      <c r="B37" s="70" t="s">
        <v>124</v>
      </c>
      <c r="C37" s="48">
        <f t="shared" ref="C37:K37" si="6">SUM(C38:C39)</f>
        <v>89708.79</v>
      </c>
      <c r="D37" s="48">
        <f t="shared" si="6"/>
        <v>16047.438999999998</v>
      </c>
      <c r="E37" s="48">
        <f t="shared" si="6"/>
        <v>275760.75699999998</v>
      </c>
      <c r="F37" s="48">
        <f t="shared" si="6"/>
        <v>21111.862000000001</v>
      </c>
      <c r="G37" s="48">
        <f t="shared" si="6"/>
        <v>1271054.345</v>
      </c>
      <c r="H37" s="48">
        <f t="shared" si="6"/>
        <v>359665.27</v>
      </c>
      <c r="I37" s="48">
        <f t="shared" si="6"/>
        <v>2354218.6800000002</v>
      </c>
      <c r="J37" s="48">
        <f t="shared" si="6"/>
        <v>6278.4219999999996</v>
      </c>
      <c r="K37" s="48">
        <f t="shared" si="6"/>
        <v>3288889.307</v>
      </c>
      <c r="L37" s="48">
        <f t="shared" si="1"/>
        <v>7593026.0820000004</v>
      </c>
      <c r="M37" s="48">
        <f t="shared" si="2"/>
        <v>7682734.8720000004</v>
      </c>
      <c r="N37" s="48">
        <f>SUM(N38:N39)</f>
        <v>5440.4930000000004</v>
      </c>
      <c r="O37" s="48">
        <f t="shared" si="3"/>
        <v>7688175.3650000002</v>
      </c>
    </row>
    <row r="38" spans="1:15" ht="15.6" customHeight="1" x14ac:dyDescent="0.2">
      <c r="A38" s="436"/>
      <c r="B38" s="72" t="s">
        <v>125</v>
      </c>
      <c r="C38" s="53">
        <v>89708.79</v>
      </c>
      <c r="D38" s="53">
        <v>8761.23</v>
      </c>
      <c r="E38" s="49"/>
      <c r="F38" s="49"/>
      <c r="G38" s="49"/>
      <c r="H38" s="49"/>
      <c r="I38" s="49">
        <v>5771.4269999999997</v>
      </c>
      <c r="J38" s="49">
        <v>6278.4219999999996</v>
      </c>
      <c r="K38" s="49"/>
      <c r="L38" s="48">
        <f t="shared" si="1"/>
        <v>20811.078999999998</v>
      </c>
      <c r="M38" s="48">
        <f t="shared" si="2"/>
        <v>110519.86899999999</v>
      </c>
      <c r="N38" s="49">
        <v>5440.4930000000004</v>
      </c>
      <c r="O38" s="48">
        <f t="shared" si="3"/>
        <v>115960.36199999999</v>
      </c>
    </row>
    <row r="39" spans="1:15" ht="15.6" customHeight="1" x14ac:dyDescent="0.2">
      <c r="A39" s="438"/>
      <c r="B39" s="72" t="s">
        <v>126</v>
      </c>
      <c r="C39" s="49"/>
      <c r="D39" s="49">
        <v>7286.2089999999998</v>
      </c>
      <c r="E39" s="49">
        <v>275760.75699999998</v>
      </c>
      <c r="F39" s="49">
        <v>21111.862000000001</v>
      </c>
      <c r="G39" s="49">
        <v>1271054.345</v>
      </c>
      <c r="H39" s="49">
        <v>359665.27</v>
      </c>
      <c r="I39" s="49">
        <v>2348447.253</v>
      </c>
      <c r="J39" s="49"/>
      <c r="K39" s="49">
        <v>3288889.307</v>
      </c>
      <c r="L39" s="48">
        <f t="shared" si="1"/>
        <v>7572215.0030000005</v>
      </c>
      <c r="M39" s="48">
        <f t="shared" si="2"/>
        <v>7572215.0030000005</v>
      </c>
      <c r="N39" s="49"/>
      <c r="O39" s="48">
        <f t="shared" si="3"/>
        <v>7572215.0030000005</v>
      </c>
    </row>
    <row r="40" spans="1:15" ht="15.6" customHeight="1" x14ac:dyDescent="0.2">
      <c r="A40" s="75"/>
      <c r="B40" s="7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5.6" customHeight="1" x14ac:dyDescent="0.2">
      <c r="A41" s="79"/>
      <c r="B41" s="8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s="47" customFormat="1" ht="15.6" customHeight="1" x14ac:dyDescent="0.2">
      <c r="A42" s="439" t="s">
        <v>1</v>
      </c>
      <c r="B42" s="441" t="s">
        <v>77</v>
      </c>
      <c r="C42" s="239" t="s">
        <v>78</v>
      </c>
      <c r="D42" s="239" t="s">
        <v>79</v>
      </c>
      <c r="E42" s="429" t="s">
        <v>80</v>
      </c>
      <c r="F42" s="429" t="s">
        <v>81</v>
      </c>
      <c r="G42" s="429" t="s">
        <v>82</v>
      </c>
      <c r="H42" s="239" t="s">
        <v>83</v>
      </c>
      <c r="I42" s="239" t="s">
        <v>84</v>
      </c>
      <c r="J42" s="239" t="s">
        <v>85</v>
      </c>
      <c r="K42" s="239" t="s">
        <v>86</v>
      </c>
      <c r="L42" s="239" t="s">
        <v>87</v>
      </c>
      <c r="M42" s="239" t="s">
        <v>88</v>
      </c>
      <c r="N42" s="239" t="s">
        <v>89</v>
      </c>
      <c r="O42" s="429" t="s">
        <v>90</v>
      </c>
    </row>
    <row r="43" spans="1:15" s="47" customFormat="1" ht="15.6" customHeight="1" x14ac:dyDescent="0.2">
      <c r="A43" s="440"/>
      <c r="B43" s="442"/>
      <c r="C43" s="240" t="s">
        <v>91</v>
      </c>
      <c r="D43" s="240" t="s">
        <v>92</v>
      </c>
      <c r="E43" s="430"/>
      <c r="F43" s="430"/>
      <c r="G43" s="430"/>
      <c r="H43" s="240" t="s">
        <v>93</v>
      </c>
      <c r="I43" s="240" t="s">
        <v>94</v>
      </c>
      <c r="J43" s="240" t="s">
        <v>95</v>
      </c>
      <c r="K43" s="240" t="s">
        <v>96</v>
      </c>
      <c r="L43" s="240" t="s">
        <v>97</v>
      </c>
      <c r="M43" s="240" t="s">
        <v>98</v>
      </c>
      <c r="N43" s="240" t="s">
        <v>99</v>
      </c>
      <c r="O43" s="430"/>
    </row>
    <row r="44" spans="1:15" ht="15.6" customHeight="1" x14ac:dyDescent="0.2">
      <c r="A44" s="74">
        <v>6</v>
      </c>
      <c r="B44" s="52" t="s">
        <v>127</v>
      </c>
      <c r="C44" s="49">
        <v>4907821.0029999996</v>
      </c>
      <c r="D44" s="49">
        <v>517160.45199999999</v>
      </c>
      <c r="E44" s="49"/>
      <c r="F44" s="49"/>
      <c r="G44" s="49"/>
      <c r="H44" s="49"/>
      <c r="I44" s="49">
        <v>7204.0940000000001</v>
      </c>
      <c r="J44" s="49">
        <v>281634.49900000001</v>
      </c>
      <c r="K44" s="49"/>
      <c r="L44" s="48">
        <f t="shared" ref="L44:L76" si="7">D44+E44+F44+G44+H44+I44+J44+K44</f>
        <v>805999.04499999993</v>
      </c>
      <c r="M44" s="48">
        <f t="shared" ref="M44:M76" si="8">C44+D44+E44+F44+G44+H44+I44+J44+K44</f>
        <v>5713820.0479999986</v>
      </c>
      <c r="N44" s="49">
        <v>165496.682</v>
      </c>
      <c r="O44" s="48">
        <f t="shared" ref="O44:O77" si="9">M44+N44</f>
        <v>5879316.7299999986</v>
      </c>
    </row>
    <row r="45" spans="1:15" ht="15.6" customHeight="1" x14ac:dyDescent="0.2">
      <c r="A45" s="74">
        <v>7</v>
      </c>
      <c r="B45" s="52" t="s">
        <v>128</v>
      </c>
      <c r="C45" s="49">
        <v>81556.44</v>
      </c>
      <c r="D45" s="49">
        <v>14260.751</v>
      </c>
      <c r="E45" s="49"/>
      <c r="F45" s="49"/>
      <c r="G45" s="49"/>
      <c r="H45" s="49">
        <v>91053.918999999994</v>
      </c>
      <c r="I45" s="49">
        <v>1785.846</v>
      </c>
      <c r="J45" s="49">
        <v>2659.018</v>
      </c>
      <c r="K45" s="49"/>
      <c r="L45" s="48">
        <f t="shared" si="7"/>
        <v>109759.534</v>
      </c>
      <c r="M45" s="48">
        <f t="shared" si="8"/>
        <v>191315.97399999999</v>
      </c>
      <c r="N45" s="49">
        <v>9870.5759999999991</v>
      </c>
      <c r="O45" s="48">
        <f t="shared" si="9"/>
        <v>201186.55</v>
      </c>
    </row>
    <row r="46" spans="1:15" ht="15.6" customHeight="1" x14ac:dyDescent="0.2">
      <c r="A46" s="74">
        <v>8</v>
      </c>
      <c r="B46" s="52" t="s">
        <v>129</v>
      </c>
      <c r="C46" s="49">
        <v>2043641.1610000001</v>
      </c>
      <c r="D46" s="49">
        <v>972660.61499999999</v>
      </c>
      <c r="E46" s="49"/>
      <c r="F46" s="49"/>
      <c r="G46" s="49"/>
      <c r="H46" s="49"/>
      <c r="I46" s="49">
        <v>28097.8</v>
      </c>
      <c r="J46" s="49">
        <v>76369.373000000007</v>
      </c>
      <c r="K46" s="49"/>
      <c r="L46" s="48">
        <f t="shared" si="7"/>
        <v>1077127.7879999999</v>
      </c>
      <c r="M46" s="48">
        <f t="shared" si="8"/>
        <v>3120768.949</v>
      </c>
      <c r="N46" s="49">
        <v>286369.49900000001</v>
      </c>
      <c r="O46" s="48">
        <f t="shared" si="9"/>
        <v>3407138.4479999999</v>
      </c>
    </row>
    <row r="47" spans="1:15" ht="15.6" customHeight="1" x14ac:dyDescent="0.2">
      <c r="A47" s="74">
        <v>9</v>
      </c>
      <c r="B47" s="52" t="s">
        <v>130</v>
      </c>
      <c r="C47" s="49">
        <v>2174985.6009999998</v>
      </c>
      <c r="D47" s="49">
        <v>1533204.321</v>
      </c>
      <c r="E47" s="49"/>
      <c r="F47" s="49">
        <v>59044.951999999997</v>
      </c>
      <c r="G47" s="49"/>
      <c r="H47" s="49"/>
      <c r="I47" s="49">
        <v>3559.5129999999999</v>
      </c>
      <c r="J47" s="49">
        <v>561277.38399999996</v>
      </c>
      <c r="K47" s="49"/>
      <c r="L47" s="48">
        <f t="shared" si="7"/>
        <v>2157086.17</v>
      </c>
      <c r="M47" s="48">
        <f t="shared" si="8"/>
        <v>4332071.7709999997</v>
      </c>
      <c r="N47" s="49">
        <v>53191.093000000001</v>
      </c>
      <c r="O47" s="48">
        <f t="shared" si="9"/>
        <v>4385262.8640000001</v>
      </c>
    </row>
    <row r="48" spans="1:15" ht="15.6" customHeight="1" x14ac:dyDescent="0.2">
      <c r="A48" s="74">
        <v>10</v>
      </c>
      <c r="B48" s="52" t="s">
        <v>131</v>
      </c>
      <c r="C48" s="53">
        <v>201763.068</v>
      </c>
      <c r="D48" s="49">
        <v>70752.760999999999</v>
      </c>
      <c r="E48" s="49"/>
      <c r="F48" s="49"/>
      <c r="G48" s="49"/>
      <c r="H48" s="49"/>
      <c r="I48" s="49">
        <v>354.98500000000001</v>
      </c>
      <c r="J48" s="49">
        <v>3399.63</v>
      </c>
      <c r="K48" s="49"/>
      <c r="L48" s="48">
        <f t="shared" si="7"/>
        <v>74507.376000000004</v>
      </c>
      <c r="M48" s="48">
        <f t="shared" si="8"/>
        <v>276270.44400000002</v>
      </c>
      <c r="N48" s="49">
        <v>3017.422</v>
      </c>
      <c r="O48" s="48">
        <f t="shared" si="9"/>
        <v>279287.86600000004</v>
      </c>
    </row>
    <row r="49" spans="1:15" ht="15.6" customHeight="1" x14ac:dyDescent="0.2">
      <c r="A49" s="74">
        <v>11</v>
      </c>
      <c r="B49" s="52" t="s">
        <v>132</v>
      </c>
      <c r="C49" s="49">
        <v>4374826.7429999998</v>
      </c>
      <c r="D49" s="49">
        <v>141097.55799999999</v>
      </c>
      <c r="E49" s="49"/>
      <c r="F49" s="49">
        <v>2415.9540000000002</v>
      </c>
      <c r="G49" s="49">
        <v>45.072000000000003</v>
      </c>
      <c r="H49" s="49"/>
      <c r="I49" s="49">
        <v>3151.9580000000001</v>
      </c>
      <c r="J49" s="49">
        <v>13009.194</v>
      </c>
      <c r="K49" s="49"/>
      <c r="L49" s="48">
        <f t="shared" si="7"/>
        <v>159719.73599999998</v>
      </c>
      <c r="M49" s="48">
        <f t="shared" si="8"/>
        <v>4534546.4789999994</v>
      </c>
      <c r="N49" s="49">
        <v>170593.32500000001</v>
      </c>
      <c r="O49" s="48">
        <f t="shared" si="9"/>
        <v>4705139.8039999995</v>
      </c>
    </row>
    <row r="50" spans="1:15" ht="15.6" customHeight="1" x14ac:dyDescent="0.2">
      <c r="A50" s="74">
        <v>12</v>
      </c>
      <c r="B50" s="52" t="s">
        <v>133</v>
      </c>
      <c r="C50" s="49">
        <v>28568.995999999999</v>
      </c>
      <c r="D50" s="49">
        <v>7972.8289999999997</v>
      </c>
      <c r="E50" s="49"/>
      <c r="F50" s="49"/>
      <c r="G50" s="49"/>
      <c r="H50" s="49"/>
      <c r="I50" s="49">
        <v>10852.558999999999</v>
      </c>
      <c r="J50" s="49">
        <v>1624.0630000000001</v>
      </c>
      <c r="K50" s="49"/>
      <c r="L50" s="48">
        <f t="shared" si="7"/>
        <v>20449.451000000001</v>
      </c>
      <c r="M50" s="48">
        <f t="shared" si="8"/>
        <v>49018.447</v>
      </c>
      <c r="N50" s="49">
        <v>96063.684999999998</v>
      </c>
      <c r="O50" s="48">
        <f t="shared" si="9"/>
        <v>145082.13199999998</v>
      </c>
    </row>
    <row r="51" spans="1:15" ht="15.6" customHeight="1" x14ac:dyDescent="0.2">
      <c r="A51" s="74">
        <v>13</v>
      </c>
      <c r="B51" s="52" t="s">
        <v>134</v>
      </c>
      <c r="C51" s="49">
        <v>21668.449000000001</v>
      </c>
      <c r="D51" s="49">
        <v>10228.905000000001</v>
      </c>
      <c r="E51" s="49"/>
      <c r="F51" s="49">
        <v>35407</v>
      </c>
      <c r="G51" s="49"/>
      <c r="H51" s="49">
        <v>4200000</v>
      </c>
      <c r="I51" s="49">
        <v>58.835000000000001</v>
      </c>
      <c r="J51" s="49">
        <v>734.52700000000004</v>
      </c>
      <c r="K51" s="49"/>
      <c r="L51" s="48">
        <f t="shared" si="7"/>
        <v>4246429.267</v>
      </c>
      <c r="M51" s="48">
        <f t="shared" si="8"/>
        <v>4268097.716</v>
      </c>
      <c r="N51" s="49">
        <v>14021.668</v>
      </c>
      <c r="O51" s="48">
        <f t="shared" si="9"/>
        <v>4282119.3839999996</v>
      </c>
    </row>
    <row r="52" spans="1:15" ht="15.6" customHeight="1" x14ac:dyDescent="0.2">
      <c r="A52" s="74">
        <v>14</v>
      </c>
      <c r="B52" s="52" t="s">
        <v>135</v>
      </c>
      <c r="C52" s="49">
        <v>67303.509000000005</v>
      </c>
      <c r="D52" s="49">
        <v>9813.5040000000008</v>
      </c>
      <c r="E52" s="49"/>
      <c r="F52" s="49"/>
      <c r="G52" s="49">
        <v>19490.210999999999</v>
      </c>
      <c r="H52" s="49"/>
      <c r="I52" s="49">
        <v>847.25300000000004</v>
      </c>
      <c r="J52" s="49">
        <v>1381.421</v>
      </c>
      <c r="K52" s="49"/>
      <c r="L52" s="48">
        <f t="shared" si="7"/>
        <v>31532.388999999999</v>
      </c>
      <c r="M52" s="48">
        <f t="shared" si="8"/>
        <v>98835.898000000001</v>
      </c>
      <c r="N52" s="49">
        <v>9275.3909999999996</v>
      </c>
      <c r="O52" s="48">
        <f t="shared" si="9"/>
        <v>108111.289</v>
      </c>
    </row>
    <row r="53" spans="1:15" ht="15.6" customHeight="1" x14ac:dyDescent="0.2">
      <c r="A53" s="74">
        <v>15</v>
      </c>
      <c r="B53" s="52" t="s">
        <v>136</v>
      </c>
      <c r="C53" s="49">
        <v>35500.07</v>
      </c>
      <c r="D53" s="49">
        <v>37657.665000000001</v>
      </c>
      <c r="E53" s="49"/>
      <c r="F53" s="49">
        <v>210916.76</v>
      </c>
      <c r="G53" s="49"/>
      <c r="H53" s="49"/>
      <c r="I53" s="49">
        <v>259.07499999999999</v>
      </c>
      <c r="J53" s="49">
        <v>4790.0929999999998</v>
      </c>
      <c r="K53" s="49"/>
      <c r="L53" s="48">
        <f t="shared" si="7"/>
        <v>253623.59300000002</v>
      </c>
      <c r="M53" s="48">
        <f t="shared" si="8"/>
        <v>289123.663</v>
      </c>
      <c r="N53" s="49">
        <v>80910.523000000001</v>
      </c>
      <c r="O53" s="48">
        <f t="shared" si="9"/>
        <v>370034.18599999999</v>
      </c>
    </row>
    <row r="54" spans="1:15" ht="15.6" customHeight="1" x14ac:dyDescent="0.2">
      <c r="A54" s="74">
        <v>16</v>
      </c>
      <c r="B54" s="52" t="s">
        <v>137</v>
      </c>
      <c r="C54" s="53">
        <v>46908.802000000003</v>
      </c>
      <c r="D54" s="49">
        <v>5160.0550000000003</v>
      </c>
      <c r="E54" s="49"/>
      <c r="F54" s="49"/>
      <c r="G54" s="49">
        <v>193174.98</v>
      </c>
      <c r="H54" s="49"/>
      <c r="I54" s="49">
        <v>104.577</v>
      </c>
      <c r="J54" s="49">
        <v>1750.625</v>
      </c>
      <c r="K54" s="49"/>
      <c r="L54" s="48">
        <f t="shared" si="7"/>
        <v>200190.23699999999</v>
      </c>
      <c r="M54" s="48">
        <f t="shared" si="8"/>
        <v>247099.03899999999</v>
      </c>
      <c r="N54" s="49">
        <v>505651.37800000003</v>
      </c>
      <c r="O54" s="48">
        <f t="shared" si="9"/>
        <v>752750.41700000002</v>
      </c>
    </row>
    <row r="55" spans="1:15" ht="15.6" customHeight="1" x14ac:dyDescent="0.2">
      <c r="A55" s="74">
        <v>17</v>
      </c>
      <c r="B55" s="52" t="s">
        <v>138</v>
      </c>
      <c r="C55" s="49">
        <v>92224.047999999995</v>
      </c>
      <c r="D55" s="49">
        <v>84294.982999999993</v>
      </c>
      <c r="E55" s="49"/>
      <c r="F55" s="49">
        <v>72455.316000000006</v>
      </c>
      <c r="G55" s="49"/>
      <c r="H55" s="49"/>
      <c r="I55" s="49">
        <v>109.77</v>
      </c>
      <c r="J55" s="49">
        <v>1245.8589999999999</v>
      </c>
      <c r="K55" s="49"/>
      <c r="L55" s="48">
        <f t="shared" si="7"/>
        <v>158105.92799999999</v>
      </c>
      <c r="M55" s="48">
        <f t="shared" si="8"/>
        <v>250329.976</v>
      </c>
      <c r="N55" s="49">
        <v>485642.24300000002</v>
      </c>
      <c r="O55" s="48">
        <f t="shared" si="9"/>
        <v>735972.21900000004</v>
      </c>
    </row>
    <row r="56" spans="1:15" ht="15.6" customHeight="1" x14ac:dyDescent="0.2">
      <c r="A56" s="74">
        <v>18</v>
      </c>
      <c r="B56" s="52" t="s">
        <v>139</v>
      </c>
      <c r="C56" s="49">
        <v>134558.53400000001</v>
      </c>
      <c r="D56" s="49">
        <v>13284.589</v>
      </c>
      <c r="E56" s="49"/>
      <c r="F56" s="49">
        <v>56198.773999999998</v>
      </c>
      <c r="G56" s="49"/>
      <c r="H56" s="49"/>
      <c r="I56" s="49">
        <v>257.15300000000002</v>
      </c>
      <c r="J56" s="49">
        <v>802.529</v>
      </c>
      <c r="K56" s="49"/>
      <c r="L56" s="48">
        <f t="shared" si="7"/>
        <v>70543.044999999998</v>
      </c>
      <c r="M56" s="48">
        <f t="shared" si="8"/>
        <v>205101.57900000003</v>
      </c>
      <c r="N56" s="49">
        <v>91965.264999999999</v>
      </c>
      <c r="O56" s="48">
        <f t="shared" si="9"/>
        <v>297066.84400000004</v>
      </c>
    </row>
    <row r="57" spans="1:15" ht="15.6" customHeight="1" x14ac:dyDescent="0.2">
      <c r="A57" s="74">
        <v>19</v>
      </c>
      <c r="B57" s="52" t="s">
        <v>140</v>
      </c>
      <c r="C57" s="49">
        <v>156462.72200000001</v>
      </c>
      <c r="D57" s="49">
        <v>41664.224999999999</v>
      </c>
      <c r="E57" s="49"/>
      <c r="F57" s="49">
        <v>5025.558</v>
      </c>
      <c r="G57" s="49"/>
      <c r="H57" s="49"/>
      <c r="I57" s="49">
        <v>20.913</v>
      </c>
      <c r="J57" s="49">
        <v>58.151000000000003</v>
      </c>
      <c r="K57" s="49"/>
      <c r="L57" s="48">
        <f t="shared" si="7"/>
        <v>46768.846999999994</v>
      </c>
      <c r="M57" s="48">
        <f t="shared" si="8"/>
        <v>203231.56900000002</v>
      </c>
      <c r="N57" s="49">
        <v>594607.90800000005</v>
      </c>
      <c r="O57" s="48">
        <f t="shared" si="9"/>
        <v>797839.47700000007</v>
      </c>
    </row>
    <row r="58" spans="1:15" ht="15.6" customHeight="1" x14ac:dyDescent="0.2">
      <c r="A58" s="74">
        <v>20</v>
      </c>
      <c r="B58" s="52" t="s">
        <v>141</v>
      </c>
      <c r="C58" s="49">
        <v>20638.424999999999</v>
      </c>
      <c r="D58" s="49">
        <v>6157.6310000000003</v>
      </c>
      <c r="E58" s="49"/>
      <c r="F58" s="49"/>
      <c r="G58" s="49"/>
      <c r="H58" s="49"/>
      <c r="I58" s="49">
        <v>442.51</v>
      </c>
      <c r="J58" s="49">
        <v>758.89300000000003</v>
      </c>
      <c r="K58" s="49"/>
      <c r="L58" s="48">
        <f t="shared" si="7"/>
        <v>7359.0340000000006</v>
      </c>
      <c r="M58" s="48">
        <f t="shared" si="8"/>
        <v>27997.458999999999</v>
      </c>
      <c r="N58" s="49">
        <v>531570.70200000005</v>
      </c>
      <c r="O58" s="48">
        <f t="shared" si="9"/>
        <v>559568.16100000008</v>
      </c>
    </row>
    <row r="59" spans="1:15" ht="15.6" customHeight="1" x14ac:dyDescent="0.2">
      <c r="A59" s="74">
        <v>21</v>
      </c>
      <c r="B59" s="52" t="s">
        <v>164</v>
      </c>
      <c r="C59" s="49">
        <v>26741.934000000001</v>
      </c>
      <c r="D59" s="49">
        <v>27404.481</v>
      </c>
      <c r="E59" s="49"/>
      <c r="F59" s="49"/>
      <c r="G59" s="49"/>
      <c r="H59" s="49"/>
      <c r="I59" s="49">
        <v>15018.995999999999</v>
      </c>
      <c r="J59" s="49">
        <v>5695.4589999999998</v>
      </c>
      <c r="K59" s="49"/>
      <c r="L59" s="48">
        <f t="shared" si="7"/>
        <v>48118.936000000002</v>
      </c>
      <c r="M59" s="48">
        <f t="shared" si="8"/>
        <v>74860.87</v>
      </c>
      <c r="N59" s="49">
        <v>43375.546000000002</v>
      </c>
      <c r="O59" s="48">
        <f t="shared" si="9"/>
        <v>118236.416</v>
      </c>
    </row>
    <row r="60" spans="1:15" ht="15.6" customHeight="1" x14ac:dyDescent="0.2">
      <c r="A60" s="74">
        <v>22</v>
      </c>
      <c r="B60" s="52" t="s">
        <v>143</v>
      </c>
      <c r="C60" s="49">
        <v>19880.828000000001</v>
      </c>
      <c r="D60" s="49">
        <v>6315.8969999999999</v>
      </c>
      <c r="E60" s="49"/>
      <c r="F60" s="49">
        <v>839188.42799999996</v>
      </c>
      <c r="G60" s="49"/>
      <c r="H60" s="49"/>
      <c r="I60" s="49">
        <v>62296.286999999997</v>
      </c>
      <c r="J60" s="49">
        <v>381.78100000000001</v>
      </c>
      <c r="K60" s="49"/>
      <c r="L60" s="48">
        <f t="shared" si="7"/>
        <v>908182.39299999992</v>
      </c>
      <c r="M60" s="48">
        <f t="shared" si="8"/>
        <v>928063.2209999999</v>
      </c>
      <c r="N60" s="49">
        <v>173975.70300000001</v>
      </c>
      <c r="O60" s="48">
        <f t="shared" si="9"/>
        <v>1102038.9239999999</v>
      </c>
    </row>
    <row r="61" spans="1:15" ht="15.6" customHeight="1" x14ac:dyDescent="0.2">
      <c r="A61" s="74">
        <v>23</v>
      </c>
      <c r="B61" s="52" t="s">
        <v>144</v>
      </c>
      <c r="C61" s="58">
        <v>1596224.797</v>
      </c>
      <c r="D61" s="49">
        <v>96680.788</v>
      </c>
      <c r="E61" s="49"/>
      <c r="F61" s="49"/>
      <c r="G61" s="49"/>
      <c r="H61" s="49"/>
      <c r="I61" s="49">
        <v>7819.027</v>
      </c>
      <c r="J61" s="49">
        <v>29052.69</v>
      </c>
      <c r="K61" s="49"/>
      <c r="L61" s="48">
        <f t="shared" si="7"/>
        <v>133552.505</v>
      </c>
      <c r="M61" s="48">
        <f t="shared" si="8"/>
        <v>1729777.3019999999</v>
      </c>
      <c r="N61" s="49">
        <v>188433.84599999999</v>
      </c>
      <c r="O61" s="48">
        <f t="shared" si="9"/>
        <v>1918211.1479999998</v>
      </c>
    </row>
    <row r="62" spans="1:15" ht="15.6" customHeight="1" x14ac:dyDescent="0.2">
      <c r="A62" s="74">
        <v>24</v>
      </c>
      <c r="B62" s="52" t="s">
        <v>145</v>
      </c>
      <c r="C62" s="49">
        <v>102356.266</v>
      </c>
      <c r="D62" s="49">
        <v>1180495.3770000001</v>
      </c>
      <c r="E62" s="49"/>
      <c r="F62" s="49">
        <v>1259351.3189999999</v>
      </c>
      <c r="G62" s="49"/>
      <c r="H62" s="49"/>
      <c r="I62" s="49">
        <v>21.327000000000002</v>
      </c>
      <c r="J62" s="49">
        <v>870.60900000000004</v>
      </c>
      <c r="K62" s="49"/>
      <c r="L62" s="48">
        <f t="shared" si="7"/>
        <v>2440738.6320000002</v>
      </c>
      <c r="M62" s="48">
        <f t="shared" si="8"/>
        <v>2543094.8980000005</v>
      </c>
      <c r="N62" s="49">
        <v>723529.15599999996</v>
      </c>
      <c r="O62" s="48">
        <f t="shared" si="9"/>
        <v>3266624.0540000005</v>
      </c>
    </row>
    <row r="63" spans="1:15" ht="15.6" customHeight="1" x14ac:dyDescent="0.2">
      <c r="A63" s="74">
        <v>25</v>
      </c>
      <c r="B63" s="52" t="s">
        <v>146</v>
      </c>
      <c r="C63" s="49">
        <v>91644.695999999996</v>
      </c>
      <c r="D63" s="49">
        <v>6305.9870000000001</v>
      </c>
      <c r="E63" s="49"/>
      <c r="F63" s="49"/>
      <c r="G63" s="49"/>
      <c r="H63" s="49"/>
      <c r="I63" s="49">
        <v>210.291</v>
      </c>
      <c r="J63" s="49">
        <v>1763.2650000000001</v>
      </c>
      <c r="K63" s="49"/>
      <c r="L63" s="48">
        <f t="shared" si="7"/>
        <v>8279.5429999999997</v>
      </c>
      <c r="M63" s="48">
        <f t="shared" si="8"/>
        <v>99924.238999999987</v>
      </c>
      <c r="N63" s="49">
        <v>13234.041999999999</v>
      </c>
      <c r="O63" s="48">
        <f t="shared" si="9"/>
        <v>113158.28099999999</v>
      </c>
    </row>
    <row r="64" spans="1:15" ht="15.6" customHeight="1" x14ac:dyDescent="0.2">
      <c r="A64" s="74">
        <v>26</v>
      </c>
      <c r="B64" s="52" t="s">
        <v>147</v>
      </c>
      <c r="C64" s="49">
        <v>4957.482</v>
      </c>
      <c r="D64" s="49">
        <v>2661.0839999999998</v>
      </c>
      <c r="E64" s="49"/>
      <c r="F64" s="49">
        <v>162977.68900000001</v>
      </c>
      <c r="G64" s="49"/>
      <c r="H64" s="49"/>
      <c r="I64" s="49">
        <v>22.376000000000001</v>
      </c>
      <c r="J64" s="49">
        <v>217.40799999999999</v>
      </c>
      <c r="K64" s="49"/>
      <c r="L64" s="48">
        <f t="shared" si="7"/>
        <v>165878.557</v>
      </c>
      <c r="M64" s="48">
        <f t="shared" si="8"/>
        <v>170836.03899999999</v>
      </c>
      <c r="N64" s="49">
        <v>117276.63400000001</v>
      </c>
      <c r="O64" s="48">
        <f t="shared" si="9"/>
        <v>288112.67300000001</v>
      </c>
    </row>
    <row r="65" spans="1:16" ht="15.6" customHeight="1" x14ac:dyDescent="0.2">
      <c r="A65" s="82">
        <v>27</v>
      </c>
      <c r="B65" s="60" t="s">
        <v>148</v>
      </c>
      <c r="C65" s="49">
        <v>16021.107</v>
      </c>
      <c r="D65" s="49">
        <v>6981.5659999999998</v>
      </c>
      <c r="E65" s="49"/>
      <c r="F65" s="49"/>
      <c r="G65" s="49"/>
      <c r="H65" s="49"/>
      <c r="I65" s="49">
        <v>78.165000000000006</v>
      </c>
      <c r="J65" s="49">
        <v>609.81200000000001</v>
      </c>
      <c r="K65" s="49"/>
      <c r="L65" s="48">
        <f t="shared" si="7"/>
        <v>7669.5429999999997</v>
      </c>
      <c r="M65" s="48">
        <f t="shared" si="8"/>
        <v>23690.65</v>
      </c>
      <c r="N65" s="49">
        <v>4774.18</v>
      </c>
      <c r="O65" s="48">
        <f t="shared" si="9"/>
        <v>28464.83</v>
      </c>
    </row>
    <row r="66" spans="1:16" ht="15.6" customHeight="1" x14ac:dyDescent="0.2">
      <c r="A66" s="82">
        <v>28</v>
      </c>
      <c r="B66" s="60" t="s">
        <v>149</v>
      </c>
      <c r="C66" s="49">
        <v>6250.1689999999999</v>
      </c>
      <c r="D66" s="49">
        <v>2480.5390000000002</v>
      </c>
      <c r="E66" s="49"/>
      <c r="F66" s="49"/>
      <c r="G66" s="49"/>
      <c r="H66" s="49">
        <v>65944.668000000005</v>
      </c>
      <c r="I66" s="49">
        <v>23.808</v>
      </c>
      <c r="J66" s="49">
        <v>634.601</v>
      </c>
      <c r="K66" s="49"/>
      <c r="L66" s="48">
        <f t="shared" si="7"/>
        <v>69083.616000000009</v>
      </c>
      <c r="M66" s="48">
        <f t="shared" si="8"/>
        <v>75333.785000000003</v>
      </c>
      <c r="N66" s="49">
        <v>488.142</v>
      </c>
      <c r="O66" s="48">
        <f t="shared" si="9"/>
        <v>75821.927000000011</v>
      </c>
    </row>
    <row r="67" spans="1:16" ht="15.6" customHeight="1" x14ac:dyDescent="0.2">
      <c r="A67" s="82">
        <v>29</v>
      </c>
      <c r="B67" s="60" t="s">
        <v>150</v>
      </c>
      <c r="C67" s="49">
        <v>6307.32</v>
      </c>
      <c r="D67" s="49">
        <v>4160.9880000000003</v>
      </c>
      <c r="E67" s="49"/>
      <c r="F67" s="49"/>
      <c r="G67" s="49"/>
      <c r="H67" s="49"/>
      <c r="I67" s="49">
        <v>154.673</v>
      </c>
      <c r="J67" s="49">
        <v>619.23</v>
      </c>
      <c r="K67" s="49"/>
      <c r="L67" s="48">
        <f t="shared" si="7"/>
        <v>4934.8909999999996</v>
      </c>
      <c r="M67" s="48">
        <f t="shared" si="8"/>
        <v>11242.211000000001</v>
      </c>
      <c r="N67" s="49">
        <v>2165.4059999999999</v>
      </c>
      <c r="O67" s="48">
        <f t="shared" si="9"/>
        <v>13407.617000000002</v>
      </c>
    </row>
    <row r="68" spans="1:16" ht="15.6" customHeight="1" x14ac:dyDescent="0.2">
      <c r="A68" s="82">
        <v>30</v>
      </c>
      <c r="B68" s="60" t="s">
        <v>151</v>
      </c>
      <c r="C68" s="49">
        <v>3007183.9249999998</v>
      </c>
      <c r="D68" s="49">
        <v>1148723.328</v>
      </c>
      <c r="E68" s="49"/>
      <c r="F68" s="49">
        <v>285885.17800000001</v>
      </c>
      <c r="G68" s="49">
        <v>303309.00300000003</v>
      </c>
      <c r="H68" s="49">
        <v>194950.83900000001</v>
      </c>
      <c r="I68" s="49">
        <v>505130.40899999999</v>
      </c>
      <c r="J68" s="49">
        <v>157023.704</v>
      </c>
      <c r="K68" s="49">
        <v>398416.38900000002</v>
      </c>
      <c r="L68" s="48">
        <f t="shared" si="7"/>
        <v>2993438.85</v>
      </c>
      <c r="M68" s="48">
        <f t="shared" si="8"/>
        <v>6000622.7750000004</v>
      </c>
      <c r="N68" s="49">
        <v>2284302.0970000001</v>
      </c>
      <c r="O68" s="48">
        <f t="shared" si="9"/>
        <v>8284924.8720000004</v>
      </c>
    </row>
    <row r="69" spans="1:16" ht="15.6" customHeight="1" x14ac:dyDescent="0.2">
      <c r="A69" s="69">
        <v>31</v>
      </c>
      <c r="B69" s="51" t="s">
        <v>152</v>
      </c>
      <c r="C69" s="48">
        <f t="shared" ref="C69:K69" si="10">SUM(C70:C75)</f>
        <v>323080.41899999999</v>
      </c>
      <c r="D69" s="48">
        <f t="shared" si="10"/>
        <v>91397.05</v>
      </c>
      <c r="E69" s="48">
        <f t="shared" si="10"/>
        <v>0</v>
      </c>
      <c r="F69" s="48">
        <f t="shared" si="10"/>
        <v>0</v>
      </c>
      <c r="G69" s="48">
        <f t="shared" si="10"/>
        <v>0</v>
      </c>
      <c r="H69" s="48">
        <f t="shared" si="10"/>
        <v>521966.83500000002</v>
      </c>
      <c r="I69" s="48">
        <f t="shared" si="10"/>
        <v>48478.767999999996</v>
      </c>
      <c r="J69" s="48">
        <f t="shared" si="10"/>
        <v>16773.440999999999</v>
      </c>
      <c r="K69" s="48">
        <f t="shared" si="10"/>
        <v>0</v>
      </c>
      <c r="L69" s="48">
        <f t="shared" si="7"/>
        <v>678616.09400000004</v>
      </c>
      <c r="M69" s="48">
        <f t="shared" si="8"/>
        <v>1001696.513</v>
      </c>
      <c r="N69" s="48">
        <f>SUM(N70:N75)</f>
        <v>2706451.5730000003</v>
      </c>
      <c r="O69" s="48">
        <f t="shared" si="9"/>
        <v>3708148.0860000001</v>
      </c>
    </row>
    <row r="70" spans="1:16" ht="15.6" customHeight="1" x14ac:dyDescent="0.2">
      <c r="A70" s="431"/>
      <c r="B70" s="60" t="s">
        <v>153</v>
      </c>
      <c r="C70" s="49">
        <v>150984.647</v>
      </c>
      <c r="D70" s="49">
        <v>17561.666000000001</v>
      </c>
      <c r="E70" s="49"/>
      <c r="F70" s="49"/>
      <c r="G70" s="49"/>
      <c r="H70" s="49"/>
      <c r="I70" s="49">
        <v>786.44299999999998</v>
      </c>
      <c r="J70" s="49">
        <v>4754.2579999999998</v>
      </c>
      <c r="K70" s="49"/>
      <c r="L70" s="48">
        <f t="shared" si="7"/>
        <v>23102.366999999998</v>
      </c>
      <c r="M70" s="48">
        <f t="shared" si="8"/>
        <v>174087.014</v>
      </c>
      <c r="N70" s="49"/>
      <c r="O70" s="48">
        <f t="shared" si="9"/>
        <v>174087.014</v>
      </c>
    </row>
    <row r="71" spans="1:16" ht="15.6" customHeight="1" x14ac:dyDescent="0.2">
      <c r="A71" s="432"/>
      <c r="B71" s="60" t="s">
        <v>154</v>
      </c>
      <c r="C71" s="49">
        <v>67123.221999999994</v>
      </c>
      <c r="D71" s="49">
        <v>25234.81</v>
      </c>
      <c r="E71" s="49"/>
      <c r="F71" s="49"/>
      <c r="G71" s="49"/>
      <c r="H71" s="49">
        <v>521966.83500000002</v>
      </c>
      <c r="I71" s="49">
        <v>47295.334999999999</v>
      </c>
      <c r="J71" s="49">
        <v>7969.5379999999996</v>
      </c>
      <c r="K71" s="49"/>
      <c r="L71" s="48">
        <f t="shared" si="7"/>
        <v>602466.51799999992</v>
      </c>
      <c r="M71" s="48">
        <f t="shared" si="8"/>
        <v>669589.73999999987</v>
      </c>
      <c r="N71" s="49">
        <v>2706247.95</v>
      </c>
      <c r="O71" s="48">
        <f t="shared" si="9"/>
        <v>3375837.69</v>
      </c>
    </row>
    <row r="72" spans="1:16" ht="15.6" customHeight="1" x14ac:dyDescent="0.2">
      <c r="A72" s="432"/>
      <c r="B72" s="60" t="s">
        <v>155</v>
      </c>
      <c r="C72" s="49">
        <v>4347.3649999999998</v>
      </c>
      <c r="D72" s="49">
        <v>4492.7129999999997</v>
      </c>
      <c r="E72" s="49"/>
      <c r="F72" s="49"/>
      <c r="G72" s="49"/>
      <c r="H72" s="49"/>
      <c r="I72" s="49">
        <v>114.66</v>
      </c>
      <c r="J72" s="49">
        <v>1782.8969999999999</v>
      </c>
      <c r="K72" s="49"/>
      <c r="L72" s="48">
        <f t="shared" si="7"/>
        <v>6390.2699999999995</v>
      </c>
      <c r="M72" s="48">
        <f t="shared" si="8"/>
        <v>10737.634999999998</v>
      </c>
      <c r="N72" s="49"/>
      <c r="O72" s="48">
        <f t="shared" si="9"/>
        <v>10737.634999999998</v>
      </c>
    </row>
    <row r="73" spans="1:16" ht="15.6" customHeight="1" x14ac:dyDescent="0.2">
      <c r="A73" s="432"/>
      <c r="B73" s="60" t="s">
        <v>156</v>
      </c>
      <c r="C73" s="49"/>
      <c r="D73" s="49"/>
      <c r="E73" s="49"/>
      <c r="F73" s="49"/>
      <c r="G73" s="49"/>
      <c r="H73" s="49"/>
      <c r="I73" s="49"/>
      <c r="J73" s="49"/>
      <c r="K73" s="49"/>
      <c r="L73" s="48">
        <f t="shared" si="7"/>
        <v>0</v>
      </c>
      <c r="M73" s="48">
        <f t="shared" si="8"/>
        <v>0</v>
      </c>
      <c r="N73" s="49"/>
      <c r="O73" s="48">
        <f t="shared" si="9"/>
        <v>0</v>
      </c>
    </row>
    <row r="74" spans="1:16" ht="15.6" customHeight="1" x14ac:dyDescent="0.2">
      <c r="A74" s="432"/>
      <c r="B74" s="60" t="s">
        <v>157</v>
      </c>
      <c r="C74" s="53">
        <v>86292.633000000002</v>
      </c>
      <c r="D74" s="49">
        <v>40541.720999999998</v>
      </c>
      <c r="E74" s="49"/>
      <c r="F74" s="49"/>
      <c r="G74" s="49"/>
      <c r="H74" s="49"/>
      <c r="I74" s="49">
        <v>150.63</v>
      </c>
      <c r="J74" s="49">
        <v>2104.567</v>
      </c>
      <c r="K74" s="49"/>
      <c r="L74" s="48">
        <f t="shared" si="7"/>
        <v>42796.917999999998</v>
      </c>
      <c r="M74" s="48">
        <f t="shared" si="8"/>
        <v>129089.55099999999</v>
      </c>
      <c r="N74" s="49">
        <v>203.62299999999999</v>
      </c>
      <c r="O74" s="48">
        <f t="shared" si="9"/>
        <v>129293.174</v>
      </c>
    </row>
    <row r="75" spans="1:16" ht="15.6" customHeight="1" x14ac:dyDescent="0.2">
      <c r="A75" s="433"/>
      <c r="B75" s="60" t="s">
        <v>158</v>
      </c>
      <c r="C75" s="49">
        <v>14332.552</v>
      </c>
      <c r="D75" s="49">
        <v>3566.14</v>
      </c>
      <c r="E75" s="49"/>
      <c r="F75" s="49"/>
      <c r="G75" s="49"/>
      <c r="H75" s="49"/>
      <c r="I75" s="49">
        <v>131.69999999999999</v>
      </c>
      <c r="J75" s="49">
        <v>162.18100000000001</v>
      </c>
      <c r="K75" s="49"/>
      <c r="L75" s="48">
        <f t="shared" si="7"/>
        <v>3860.0209999999997</v>
      </c>
      <c r="M75" s="48">
        <f t="shared" si="8"/>
        <v>18192.573</v>
      </c>
      <c r="N75" s="49"/>
      <c r="O75" s="48">
        <f t="shared" si="9"/>
        <v>18192.573</v>
      </c>
    </row>
    <row r="76" spans="1:16" ht="15.6" customHeight="1" x14ac:dyDescent="0.2">
      <c r="A76" s="50">
        <v>32</v>
      </c>
      <c r="B76" s="59" t="s">
        <v>159</v>
      </c>
      <c r="C76" s="49">
        <v>176292.16899999999</v>
      </c>
      <c r="D76" s="49">
        <v>23930.959999999999</v>
      </c>
      <c r="E76" s="49"/>
      <c r="F76" s="49"/>
      <c r="G76" s="49"/>
      <c r="H76" s="49"/>
      <c r="I76" s="49">
        <v>83.11</v>
      </c>
      <c r="J76" s="49">
        <v>533.04999999999995</v>
      </c>
      <c r="K76" s="49"/>
      <c r="L76" s="48">
        <f t="shared" si="7"/>
        <v>24547.119999999999</v>
      </c>
      <c r="M76" s="48">
        <f t="shared" si="8"/>
        <v>200839.28899999996</v>
      </c>
      <c r="N76" s="49">
        <v>14173.157999999999</v>
      </c>
      <c r="O76" s="48">
        <f t="shared" si="9"/>
        <v>215012.44699999996</v>
      </c>
    </row>
    <row r="77" spans="1:16" ht="15.6" customHeight="1" x14ac:dyDescent="0.2">
      <c r="A77" s="434" t="s">
        <v>160</v>
      </c>
      <c r="B77" s="435"/>
      <c r="C77" s="48">
        <f>C6+C13+C16+C36+C37+C44+C45+C46+C47+C48+C49+C50+C51+C52+C53+C54+C55+C56+C57+C58+C59+C60+C61+C62+C63+C64+C65+C66+C67+C68+C69+C76</f>
        <v>20551798.884999998</v>
      </c>
      <c r="D77" s="48">
        <f t="shared" ref="D77:K77" si="11">D6+D13+D16+D36+D37+D44+D45+D46+D47+D48+D49+D50+D51+D52+D53+D54+D55+D56+D57+D58+D59+D60+D61+D62+D63+D64+D65+D66+D67+D68+D69+D76</f>
        <v>6477926.692999999</v>
      </c>
      <c r="E77" s="48">
        <f t="shared" si="11"/>
        <v>275760.75699999998</v>
      </c>
      <c r="F77" s="48">
        <f t="shared" si="11"/>
        <v>3009978.7899999996</v>
      </c>
      <c r="G77" s="48">
        <f t="shared" si="11"/>
        <v>1787408.7649999999</v>
      </c>
      <c r="H77" s="48">
        <f t="shared" si="11"/>
        <v>5482086.7309999997</v>
      </c>
      <c r="I77" s="48">
        <f t="shared" si="11"/>
        <v>3449184.534</v>
      </c>
      <c r="J77" s="48">
        <f t="shared" si="11"/>
        <v>1219611.7180000001</v>
      </c>
      <c r="K77" s="48">
        <f t="shared" si="11"/>
        <v>3687305.696</v>
      </c>
      <c r="L77" s="48">
        <f>D77+E77+F77+G77+H77+I77+J77+K77</f>
        <v>25389263.683999993</v>
      </c>
      <c r="M77" s="48">
        <f>C77+D77+E77+F77+G77+H77+I77+J77+K77</f>
        <v>45941062.569000006</v>
      </c>
      <c r="N77" s="48">
        <f>N6+N13+N16+N36+N37+N44+N45+N46+N47+N48+N49+N50+N51+N52+N53+N54+N55+N56+N57+N58+N59+N60+N61+N62+N63+N64+N65+N66+N67+N68+N69+N76</f>
        <v>9648659.1010000017</v>
      </c>
      <c r="O77" s="48">
        <f t="shared" si="9"/>
        <v>55589721.670000009</v>
      </c>
      <c r="P77" s="61"/>
    </row>
    <row r="78" spans="1:16" ht="15.6" customHeight="1" x14ac:dyDescent="0.25">
      <c r="A78" s="62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</row>
    <row r="80" spans="1:16" ht="15.6" customHeight="1" x14ac:dyDescent="0.2">
      <c r="O80" s="65"/>
    </row>
    <row r="86" spans="15:15" ht="15.6" customHeight="1" x14ac:dyDescent="0.2">
      <c r="O86" s="66"/>
    </row>
  </sheetData>
  <mergeCells count="20">
    <mergeCell ref="A2:U2"/>
    <mergeCell ref="A1:O1"/>
    <mergeCell ref="N3:O3"/>
    <mergeCell ref="A4:A5"/>
    <mergeCell ref="B4:B5"/>
    <mergeCell ref="E4:E5"/>
    <mergeCell ref="F4:F5"/>
    <mergeCell ref="G4:G5"/>
    <mergeCell ref="O4:O5"/>
    <mergeCell ref="A7:A12"/>
    <mergeCell ref="A17:A23"/>
    <mergeCell ref="A38:A39"/>
    <mergeCell ref="A42:A43"/>
    <mergeCell ref="B42:B43"/>
    <mergeCell ref="F42:F43"/>
    <mergeCell ref="G42:G43"/>
    <mergeCell ref="O42:O43"/>
    <mergeCell ref="A70:A75"/>
    <mergeCell ref="A77:B77"/>
    <mergeCell ref="E42:E43"/>
  </mergeCells>
  <pageMargins left="0.17" right="0.17" top="0.34" bottom="0.38" header="0.31496062992125984" footer="0.31496062992125984"/>
  <pageSetup paperSize="9" scale="86" orientation="landscape" r:id="rId1"/>
  <rowBreaks count="1" manualBreakCount="1">
    <brk id="40" max="16383" man="1"/>
  </rowBreaks>
  <colBreaks count="1" manualBreakCount="1">
    <brk id="15" max="1048575" man="1"/>
  </col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0"/>
  <sheetViews>
    <sheetView rightToLeft="1" view="pageBreakPreview" zoomScale="60" zoomScaleNormal="100" workbookViewId="0">
      <selection activeCell="H13" sqref="H13"/>
    </sheetView>
  </sheetViews>
  <sheetFormatPr defaultColWidth="9" defaultRowHeight="17.100000000000001" customHeight="1" x14ac:dyDescent="0.2"/>
  <cols>
    <col min="1" max="1" width="4" style="46" customWidth="1"/>
    <col min="2" max="2" width="30" style="45" customWidth="1"/>
    <col min="3" max="3" width="11.625" style="68" customWidth="1"/>
    <col min="4" max="4" width="12.125" style="68" customWidth="1"/>
    <col min="5" max="5" width="10.375" style="68" customWidth="1"/>
    <col min="6" max="9" width="10.875" style="68" customWidth="1"/>
    <col min="10" max="11" width="10.375" style="68" customWidth="1"/>
    <col min="12" max="13" width="11.375" style="68" customWidth="1"/>
    <col min="14" max="14" width="11.625" style="68" customWidth="1"/>
    <col min="15" max="15" width="12.25" style="68" customWidth="1"/>
    <col min="16" max="16" width="9" style="45"/>
    <col min="17" max="17" width="10.625" style="45" customWidth="1"/>
    <col min="18" max="16384" width="9" style="45"/>
  </cols>
  <sheetData>
    <row r="1" spans="1:15" ht="17.100000000000001" customHeight="1" x14ac:dyDescent="0.2">
      <c r="A1" s="450"/>
      <c r="B1" s="450"/>
      <c r="C1" s="67"/>
    </row>
    <row r="2" spans="1:15" ht="17.100000000000001" customHeight="1" x14ac:dyDescent="0.3">
      <c r="A2" s="451" t="s">
        <v>274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7.100000000000001" customHeight="1" x14ac:dyDescent="0.2">
      <c r="N3" s="452" t="s">
        <v>76</v>
      </c>
      <c r="O3" s="452"/>
    </row>
    <row r="4" spans="1:15" s="219" customFormat="1" ht="17.100000000000001" customHeight="1" x14ac:dyDescent="0.2">
      <c r="A4" s="439" t="s">
        <v>1</v>
      </c>
      <c r="B4" s="446" t="s">
        <v>77</v>
      </c>
      <c r="C4" s="170" t="s">
        <v>78</v>
      </c>
      <c r="D4" s="170" t="s">
        <v>79</v>
      </c>
      <c r="E4" s="429" t="s">
        <v>80</v>
      </c>
      <c r="F4" s="429" t="s">
        <v>81</v>
      </c>
      <c r="G4" s="429" t="s">
        <v>82</v>
      </c>
      <c r="H4" s="170" t="s">
        <v>83</v>
      </c>
      <c r="I4" s="170" t="s">
        <v>84</v>
      </c>
      <c r="J4" s="170" t="s">
        <v>85</v>
      </c>
      <c r="K4" s="170" t="s">
        <v>86</v>
      </c>
      <c r="L4" s="237" t="s">
        <v>87</v>
      </c>
      <c r="M4" s="237" t="s">
        <v>88</v>
      </c>
      <c r="N4" s="237" t="s">
        <v>89</v>
      </c>
      <c r="O4" s="429" t="s">
        <v>90</v>
      </c>
    </row>
    <row r="5" spans="1:15" s="219" customFormat="1" ht="17.100000000000001" customHeight="1" x14ac:dyDescent="0.2">
      <c r="A5" s="440"/>
      <c r="B5" s="447"/>
      <c r="C5" s="220" t="s">
        <v>91</v>
      </c>
      <c r="D5" s="221" t="s">
        <v>92</v>
      </c>
      <c r="E5" s="430"/>
      <c r="F5" s="430"/>
      <c r="G5" s="430"/>
      <c r="H5" s="221" t="s">
        <v>93</v>
      </c>
      <c r="I5" s="221" t="s">
        <v>94</v>
      </c>
      <c r="J5" s="221" t="s">
        <v>95</v>
      </c>
      <c r="K5" s="221" t="s">
        <v>96</v>
      </c>
      <c r="L5" s="238" t="s">
        <v>97</v>
      </c>
      <c r="M5" s="238" t="s">
        <v>98</v>
      </c>
      <c r="N5" s="238" t="s">
        <v>99</v>
      </c>
      <c r="O5" s="430"/>
    </row>
    <row r="6" spans="1:15" s="219" customFormat="1" ht="17.100000000000001" customHeight="1" x14ac:dyDescent="0.2">
      <c r="A6" s="69">
        <v>1</v>
      </c>
      <c r="B6" s="70" t="s">
        <v>100</v>
      </c>
      <c r="C6" s="222">
        <f t="shared" ref="C6:K6" si="0">SUM(C7:C12)</f>
        <v>191775.00899999999</v>
      </c>
      <c r="D6" s="222">
        <f t="shared" si="0"/>
        <v>171636.82499999998</v>
      </c>
      <c r="E6" s="222">
        <f t="shared" si="0"/>
        <v>0</v>
      </c>
      <c r="F6" s="222">
        <f t="shared" si="0"/>
        <v>0</v>
      </c>
      <c r="G6" s="222">
        <f t="shared" si="0"/>
        <v>0</v>
      </c>
      <c r="H6" s="222">
        <f t="shared" si="0"/>
        <v>4354.5</v>
      </c>
      <c r="I6" s="222">
        <f t="shared" si="0"/>
        <v>125297.4</v>
      </c>
      <c r="J6" s="222">
        <f t="shared" si="0"/>
        <v>22194.780000000002</v>
      </c>
      <c r="K6" s="222">
        <f t="shared" si="0"/>
        <v>0</v>
      </c>
      <c r="L6" s="223">
        <f t="shared" ref="L6:L39" si="1">D6+E6+F6+G6+H6+I6+J6+K6</f>
        <v>323483.505</v>
      </c>
      <c r="M6" s="223">
        <f t="shared" ref="M6:M39" si="2">C6+D6+E6+F6+G6+H6+I6+J6+K6</f>
        <v>515258.51399999997</v>
      </c>
      <c r="N6" s="223">
        <f>SUM(N7:N12)</f>
        <v>7041.7749999999996</v>
      </c>
      <c r="O6" s="223">
        <f t="shared" ref="O6:O39" si="3">M6+N6</f>
        <v>522300.28899999999</v>
      </c>
    </row>
    <row r="7" spans="1:15" s="219" customFormat="1" ht="17.100000000000001" customHeight="1" x14ac:dyDescent="0.2">
      <c r="A7" s="436"/>
      <c r="B7" s="72" t="s">
        <v>101</v>
      </c>
      <c r="C7" s="224">
        <v>86757.728000000003</v>
      </c>
      <c r="D7" s="224">
        <v>139125</v>
      </c>
      <c r="E7" s="225"/>
      <c r="F7" s="225"/>
      <c r="G7" s="224"/>
      <c r="H7" s="224">
        <v>4296</v>
      </c>
      <c r="I7" s="224">
        <v>24010</v>
      </c>
      <c r="J7" s="224">
        <v>14000</v>
      </c>
      <c r="K7" s="225"/>
      <c r="L7" s="223">
        <f t="shared" si="1"/>
        <v>181431</v>
      </c>
      <c r="M7" s="223">
        <f t="shared" si="2"/>
        <v>268188.728</v>
      </c>
      <c r="N7" s="226"/>
      <c r="O7" s="223">
        <f t="shared" si="3"/>
        <v>268188.728</v>
      </c>
    </row>
    <row r="8" spans="1:15" s="219" customFormat="1" ht="17.100000000000001" customHeight="1" x14ac:dyDescent="0.2">
      <c r="A8" s="437"/>
      <c r="B8" s="72" t="s">
        <v>102</v>
      </c>
      <c r="C8" s="224">
        <v>15941.976000000001</v>
      </c>
      <c r="D8" s="224">
        <v>990.5</v>
      </c>
      <c r="E8" s="225"/>
      <c r="F8" s="225"/>
      <c r="G8" s="225"/>
      <c r="H8" s="225"/>
      <c r="I8" s="225"/>
      <c r="J8" s="224">
        <v>400</v>
      </c>
      <c r="K8" s="225"/>
      <c r="L8" s="223">
        <f t="shared" si="1"/>
        <v>1390.5</v>
      </c>
      <c r="M8" s="223">
        <f t="shared" si="2"/>
        <v>17332.476000000002</v>
      </c>
      <c r="N8" s="226"/>
      <c r="O8" s="223">
        <f t="shared" si="3"/>
        <v>17332.476000000002</v>
      </c>
    </row>
    <row r="9" spans="1:15" s="219" customFormat="1" ht="17.100000000000001" customHeight="1" x14ac:dyDescent="0.2">
      <c r="A9" s="437"/>
      <c r="B9" s="72" t="s">
        <v>103</v>
      </c>
      <c r="C9" s="224">
        <v>16212.745999999999</v>
      </c>
      <c r="D9" s="224">
        <v>2959.9850000000001</v>
      </c>
      <c r="E9" s="225"/>
      <c r="F9" s="225"/>
      <c r="G9" s="225"/>
      <c r="H9" s="225"/>
      <c r="I9" s="224">
        <v>100970</v>
      </c>
      <c r="J9" s="224">
        <v>1472.325</v>
      </c>
      <c r="K9" s="225"/>
      <c r="L9" s="223">
        <f t="shared" si="1"/>
        <v>105402.31</v>
      </c>
      <c r="M9" s="223">
        <f t="shared" si="2"/>
        <v>121615.056</v>
      </c>
      <c r="N9" s="226"/>
      <c r="O9" s="223">
        <f t="shared" si="3"/>
        <v>121615.056</v>
      </c>
    </row>
    <row r="10" spans="1:15" s="219" customFormat="1" ht="17.100000000000001" customHeight="1" x14ac:dyDescent="0.2">
      <c r="A10" s="437"/>
      <c r="B10" s="72" t="s">
        <v>104</v>
      </c>
      <c r="C10" s="224">
        <v>750.9</v>
      </c>
      <c r="D10" s="224">
        <v>375.12</v>
      </c>
      <c r="E10" s="225"/>
      <c r="F10" s="225"/>
      <c r="G10" s="225"/>
      <c r="H10" s="225"/>
      <c r="I10" s="224">
        <v>14</v>
      </c>
      <c r="J10" s="224">
        <v>412</v>
      </c>
      <c r="K10" s="225"/>
      <c r="L10" s="223">
        <f t="shared" si="1"/>
        <v>801.12</v>
      </c>
      <c r="M10" s="223">
        <f t="shared" si="2"/>
        <v>1552.02</v>
      </c>
      <c r="N10" s="226"/>
      <c r="O10" s="223">
        <f t="shared" si="3"/>
        <v>1552.02</v>
      </c>
    </row>
    <row r="11" spans="1:15" s="219" customFormat="1" ht="17.100000000000001" customHeight="1" x14ac:dyDescent="0.2">
      <c r="A11" s="437"/>
      <c r="B11" s="72" t="s">
        <v>105</v>
      </c>
      <c r="C11" s="224">
        <v>46419.591</v>
      </c>
      <c r="D11" s="224">
        <v>19583</v>
      </c>
      <c r="E11" s="225"/>
      <c r="F11" s="225"/>
      <c r="G11" s="225"/>
      <c r="H11" s="225">
        <v>58.5</v>
      </c>
      <c r="I11" s="224">
        <v>266</v>
      </c>
      <c r="J11" s="224">
        <v>4615.68</v>
      </c>
      <c r="K11" s="225"/>
      <c r="L11" s="223">
        <f t="shared" si="1"/>
        <v>24523.18</v>
      </c>
      <c r="M11" s="223">
        <f t="shared" si="2"/>
        <v>70942.771000000008</v>
      </c>
      <c r="N11" s="226">
        <v>3500</v>
      </c>
      <c r="O11" s="223">
        <f t="shared" si="3"/>
        <v>74442.771000000008</v>
      </c>
    </row>
    <row r="12" spans="1:15" s="219" customFormat="1" ht="17.100000000000001" customHeight="1" x14ac:dyDescent="0.2">
      <c r="A12" s="438"/>
      <c r="B12" s="72" t="s">
        <v>106</v>
      </c>
      <c r="C12" s="224">
        <v>25692.067999999999</v>
      </c>
      <c r="D12" s="224">
        <v>8603.2199999999993</v>
      </c>
      <c r="E12" s="225"/>
      <c r="F12" s="225"/>
      <c r="G12" s="225"/>
      <c r="H12" s="225"/>
      <c r="I12" s="224">
        <v>37.4</v>
      </c>
      <c r="J12" s="224">
        <v>1294.7750000000001</v>
      </c>
      <c r="K12" s="225"/>
      <c r="L12" s="223">
        <f t="shared" si="1"/>
        <v>9935.3949999999986</v>
      </c>
      <c r="M12" s="223">
        <f t="shared" si="2"/>
        <v>35627.463000000003</v>
      </c>
      <c r="N12" s="226">
        <v>3541.7750000000001</v>
      </c>
      <c r="O12" s="223">
        <f t="shared" si="3"/>
        <v>39169.238000000005</v>
      </c>
    </row>
    <row r="13" spans="1:15" s="219" customFormat="1" ht="17.100000000000001" customHeight="1" x14ac:dyDescent="0.2">
      <c r="A13" s="74">
        <v>2</v>
      </c>
      <c r="B13" s="70" t="s">
        <v>107</v>
      </c>
      <c r="C13" s="222">
        <f t="shared" ref="C13:K13" si="4">C14+C15</f>
        <v>48495.505000000005</v>
      </c>
      <c r="D13" s="222">
        <f t="shared" si="4"/>
        <v>24391.786</v>
      </c>
      <c r="E13" s="222">
        <f t="shared" si="4"/>
        <v>0</v>
      </c>
      <c r="F13" s="222">
        <f t="shared" si="4"/>
        <v>0</v>
      </c>
      <c r="G13" s="222">
        <f t="shared" si="4"/>
        <v>0</v>
      </c>
      <c r="H13" s="222">
        <f t="shared" si="4"/>
        <v>4436</v>
      </c>
      <c r="I13" s="222">
        <f t="shared" si="4"/>
        <v>710.75</v>
      </c>
      <c r="J13" s="222">
        <f t="shared" si="4"/>
        <v>4202.5599999999995</v>
      </c>
      <c r="K13" s="222">
        <f t="shared" si="4"/>
        <v>0</v>
      </c>
      <c r="L13" s="223">
        <f t="shared" si="1"/>
        <v>33741.095999999998</v>
      </c>
      <c r="M13" s="223">
        <f t="shared" si="2"/>
        <v>82236.600999999995</v>
      </c>
      <c r="N13" s="223">
        <f>N14+N15</f>
        <v>4802</v>
      </c>
      <c r="O13" s="223">
        <f t="shared" si="3"/>
        <v>87038.600999999995</v>
      </c>
    </row>
    <row r="14" spans="1:15" s="219" customFormat="1" ht="17.100000000000001" customHeight="1" x14ac:dyDescent="0.2">
      <c r="A14" s="74"/>
      <c r="B14" s="72" t="s">
        <v>108</v>
      </c>
      <c r="C14" s="224">
        <v>45555.438000000002</v>
      </c>
      <c r="D14" s="224">
        <v>23923.786</v>
      </c>
      <c r="E14" s="225"/>
      <c r="F14" s="225"/>
      <c r="G14" s="225"/>
      <c r="H14" s="224">
        <v>4436</v>
      </c>
      <c r="I14" s="224">
        <v>707.75</v>
      </c>
      <c r="J14" s="224">
        <v>4044.56</v>
      </c>
      <c r="K14" s="225"/>
      <c r="L14" s="223">
        <f t="shared" si="1"/>
        <v>33112.095999999998</v>
      </c>
      <c r="M14" s="223">
        <f t="shared" si="2"/>
        <v>78667.534</v>
      </c>
      <c r="N14" s="226">
        <v>3000</v>
      </c>
      <c r="O14" s="223">
        <f t="shared" si="3"/>
        <v>81667.534</v>
      </c>
    </row>
    <row r="15" spans="1:15" s="219" customFormat="1" ht="17.100000000000001" customHeight="1" x14ac:dyDescent="0.2">
      <c r="A15" s="74"/>
      <c r="B15" s="72" t="s">
        <v>281</v>
      </c>
      <c r="C15" s="224">
        <v>2940.067</v>
      </c>
      <c r="D15" s="224">
        <v>468</v>
      </c>
      <c r="E15" s="225"/>
      <c r="F15" s="225"/>
      <c r="G15" s="225"/>
      <c r="H15" s="225"/>
      <c r="I15" s="224">
        <v>3</v>
      </c>
      <c r="J15" s="224">
        <v>158</v>
      </c>
      <c r="K15" s="225"/>
      <c r="L15" s="223">
        <f t="shared" si="1"/>
        <v>629</v>
      </c>
      <c r="M15" s="223">
        <f t="shared" si="2"/>
        <v>3569.067</v>
      </c>
      <c r="N15" s="226">
        <v>1802</v>
      </c>
      <c r="O15" s="223">
        <f t="shared" si="3"/>
        <v>5371.067</v>
      </c>
    </row>
    <row r="16" spans="1:15" s="219" customFormat="1" ht="17.100000000000001" customHeight="1" x14ac:dyDescent="0.2">
      <c r="A16" s="69">
        <v>3</v>
      </c>
      <c r="B16" s="70" t="s">
        <v>282</v>
      </c>
      <c r="C16" s="222">
        <f t="shared" ref="C16:K16" si="5">SUM(C17:C35)</f>
        <v>720476.35199999996</v>
      </c>
      <c r="D16" s="222">
        <f t="shared" si="5"/>
        <v>219068.22000000003</v>
      </c>
      <c r="E16" s="222">
        <f t="shared" si="5"/>
        <v>0</v>
      </c>
      <c r="F16" s="222">
        <f t="shared" si="5"/>
        <v>0</v>
      </c>
      <c r="G16" s="222">
        <f t="shared" si="5"/>
        <v>363.35</v>
      </c>
      <c r="H16" s="222">
        <f t="shared" si="5"/>
        <v>158878.649</v>
      </c>
      <c r="I16" s="222">
        <f t="shared" si="5"/>
        <v>518475.62099999993</v>
      </c>
      <c r="J16" s="222">
        <f t="shared" si="5"/>
        <v>54686.416899999989</v>
      </c>
      <c r="K16" s="222">
        <f t="shared" si="5"/>
        <v>0</v>
      </c>
      <c r="L16" s="223">
        <f t="shared" si="1"/>
        <v>951472.25689999992</v>
      </c>
      <c r="M16" s="223">
        <f t="shared" si="2"/>
        <v>1671948.6088999999</v>
      </c>
      <c r="N16" s="223">
        <f>SUM(N17:N35)</f>
        <v>548763.87599999993</v>
      </c>
      <c r="O16" s="223">
        <f t="shared" si="3"/>
        <v>2220712.4848999996</v>
      </c>
    </row>
    <row r="17" spans="1:15" s="219" customFormat="1" ht="17.100000000000001" customHeight="1" x14ac:dyDescent="0.2">
      <c r="A17" s="436"/>
      <c r="B17" s="72" t="s">
        <v>110</v>
      </c>
      <c r="C17" s="224">
        <v>64167.938000000002</v>
      </c>
      <c r="D17" s="224">
        <v>28000.056</v>
      </c>
      <c r="E17" s="225"/>
      <c r="F17" s="225"/>
      <c r="G17" s="225"/>
      <c r="H17" s="225">
        <v>4164.1220000000003</v>
      </c>
      <c r="I17" s="224">
        <v>766.99800000000005</v>
      </c>
      <c r="J17" s="224">
        <v>8330.66</v>
      </c>
      <c r="K17" s="225"/>
      <c r="L17" s="223">
        <f t="shared" si="1"/>
        <v>41261.835999999996</v>
      </c>
      <c r="M17" s="223">
        <f t="shared" si="2"/>
        <v>105429.77400000002</v>
      </c>
      <c r="N17" s="226">
        <v>69231.209000000003</v>
      </c>
      <c r="O17" s="223">
        <f t="shared" si="3"/>
        <v>174660.98300000001</v>
      </c>
    </row>
    <row r="18" spans="1:15" s="219" customFormat="1" ht="17.100000000000001" customHeight="1" x14ac:dyDescent="0.2">
      <c r="A18" s="437"/>
      <c r="B18" s="72" t="s">
        <v>111</v>
      </c>
      <c r="C18" s="224">
        <v>147398.87299999999</v>
      </c>
      <c r="D18" s="224">
        <v>26256.165000000001</v>
      </c>
      <c r="E18" s="225"/>
      <c r="F18" s="225"/>
      <c r="G18" s="225"/>
      <c r="H18" s="224">
        <v>4296</v>
      </c>
      <c r="I18" s="224">
        <v>174981.96</v>
      </c>
      <c r="J18" s="224">
        <v>6634.4780000000001</v>
      </c>
      <c r="K18" s="225"/>
      <c r="L18" s="223">
        <f t="shared" si="1"/>
        <v>212168.603</v>
      </c>
      <c r="M18" s="223">
        <f t="shared" si="2"/>
        <v>359567.47600000002</v>
      </c>
      <c r="N18" s="226">
        <v>262620</v>
      </c>
      <c r="O18" s="223">
        <f t="shared" si="3"/>
        <v>622187.47600000002</v>
      </c>
    </row>
    <row r="19" spans="1:15" s="219" customFormat="1" ht="17.100000000000001" customHeight="1" x14ac:dyDescent="0.2">
      <c r="A19" s="437"/>
      <c r="B19" s="72" t="s">
        <v>112</v>
      </c>
      <c r="C19" s="224">
        <v>6741.2160000000003</v>
      </c>
      <c r="D19" s="224">
        <v>1950.835</v>
      </c>
      <c r="E19" s="225"/>
      <c r="F19" s="225"/>
      <c r="G19" s="225"/>
      <c r="H19" s="225"/>
      <c r="I19" s="224">
        <v>45.225000000000001</v>
      </c>
      <c r="J19" s="224">
        <v>547.524</v>
      </c>
      <c r="K19" s="225"/>
      <c r="L19" s="223">
        <f t="shared" si="1"/>
        <v>2543.5839999999998</v>
      </c>
      <c r="M19" s="223">
        <f t="shared" si="2"/>
        <v>9284.7999999999993</v>
      </c>
      <c r="N19" s="226">
        <v>8500</v>
      </c>
      <c r="O19" s="223">
        <f t="shared" si="3"/>
        <v>17784.8</v>
      </c>
    </row>
    <row r="20" spans="1:15" s="219" customFormat="1" ht="17.100000000000001" customHeight="1" x14ac:dyDescent="0.2">
      <c r="A20" s="437"/>
      <c r="B20" s="72" t="s">
        <v>113</v>
      </c>
      <c r="C20" s="224">
        <v>1095.9739999999999</v>
      </c>
      <c r="D20" s="224">
        <v>459.64400000000001</v>
      </c>
      <c r="E20" s="225"/>
      <c r="F20" s="225"/>
      <c r="G20" s="225"/>
      <c r="H20" s="225"/>
      <c r="I20" s="224">
        <v>2.5</v>
      </c>
      <c r="J20" s="224">
        <v>111.337</v>
      </c>
      <c r="K20" s="225"/>
      <c r="L20" s="223">
        <f t="shared" si="1"/>
        <v>573.48099999999999</v>
      </c>
      <c r="M20" s="223">
        <f t="shared" si="2"/>
        <v>1669.4549999999999</v>
      </c>
      <c r="N20" s="226">
        <v>1700</v>
      </c>
      <c r="O20" s="223">
        <f t="shared" si="3"/>
        <v>3369.4549999999999</v>
      </c>
    </row>
    <row r="21" spans="1:15" s="219" customFormat="1" ht="17.100000000000001" customHeight="1" x14ac:dyDescent="0.2">
      <c r="A21" s="437"/>
      <c r="B21" s="72" t="s">
        <v>114</v>
      </c>
      <c r="C21" s="224">
        <v>43179.248</v>
      </c>
      <c r="D21" s="224">
        <v>54972.718000000001</v>
      </c>
      <c r="E21" s="225"/>
      <c r="F21" s="225"/>
      <c r="G21" s="224">
        <v>363.35</v>
      </c>
      <c r="H21" s="224">
        <v>557.23099999999999</v>
      </c>
      <c r="I21" s="224">
        <v>222924.196</v>
      </c>
      <c r="J21" s="224">
        <v>2391.06</v>
      </c>
      <c r="K21" s="225"/>
      <c r="L21" s="223">
        <f t="shared" si="1"/>
        <v>281208.55499999999</v>
      </c>
      <c r="M21" s="223">
        <f t="shared" si="2"/>
        <v>324387.80300000001</v>
      </c>
      <c r="N21" s="226">
        <v>36859.523999999998</v>
      </c>
      <c r="O21" s="223">
        <f t="shared" si="3"/>
        <v>361247.32699999999</v>
      </c>
    </row>
    <row r="22" spans="1:15" s="219" customFormat="1" ht="17.100000000000001" customHeight="1" x14ac:dyDescent="0.2">
      <c r="A22" s="437"/>
      <c r="B22" s="72" t="s">
        <v>283</v>
      </c>
      <c r="C22" s="224">
        <v>1109.57</v>
      </c>
      <c r="D22" s="224">
        <v>333.69900000000001</v>
      </c>
      <c r="E22" s="225"/>
      <c r="F22" s="225"/>
      <c r="G22" s="225"/>
      <c r="H22" s="225"/>
      <c r="I22" s="224">
        <v>2.4420000000000002</v>
      </c>
      <c r="J22" s="224">
        <v>72.921000000000006</v>
      </c>
      <c r="K22" s="225"/>
      <c r="L22" s="223">
        <f t="shared" si="1"/>
        <v>409.06200000000001</v>
      </c>
      <c r="M22" s="223">
        <f t="shared" si="2"/>
        <v>1518.6320000000001</v>
      </c>
      <c r="N22" s="226"/>
      <c r="O22" s="223">
        <f t="shared" si="3"/>
        <v>1518.6320000000001</v>
      </c>
    </row>
    <row r="23" spans="1:15" s="219" customFormat="1" ht="17.100000000000001" customHeight="1" x14ac:dyDescent="0.2">
      <c r="A23" s="437"/>
      <c r="B23" s="72" t="s">
        <v>115</v>
      </c>
      <c r="C23" s="224">
        <v>83339.603000000003</v>
      </c>
      <c r="D23" s="224">
        <v>41532.184999999998</v>
      </c>
      <c r="E23" s="225"/>
      <c r="F23" s="225"/>
      <c r="G23" s="225"/>
      <c r="H23" s="224">
        <v>1507.5</v>
      </c>
      <c r="I23" s="224">
        <v>353.43</v>
      </c>
      <c r="J23" s="224">
        <v>4726.7330000000002</v>
      </c>
      <c r="K23" s="225"/>
      <c r="L23" s="223">
        <f t="shared" si="1"/>
        <v>48119.847999999998</v>
      </c>
      <c r="M23" s="223">
        <f t="shared" si="2"/>
        <v>131459.451</v>
      </c>
      <c r="N23" s="226">
        <v>60000</v>
      </c>
      <c r="O23" s="223">
        <f t="shared" si="3"/>
        <v>191459.451</v>
      </c>
    </row>
    <row r="24" spans="1:15" s="219" customFormat="1" ht="17.100000000000001" customHeight="1" x14ac:dyDescent="0.2">
      <c r="A24" s="259"/>
      <c r="B24" s="72" t="s">
        <v>161</v>
      </c>
      <c r="C24" s="224">
        <v>1621.769</v>
      </c>
      <c r="D24" s="224">
        <v>612.61500000000001</v>
      </c>
      <c r="E24" s="225"/>
      <c r="F24" s="225"/>
      <c r="G24" s="225"/>
      <c r="H24" s="225"/>
      <c r="I24" s="224">
        <v>7.0149999999999997</v>
      </c>
      <c r="J24" s="224">
        <v>624.21799999999996</v>
      </c>
      <c r="K24" s="225"/>
      <c r="L24" s="223">
        <f t="shared" si="1"/>
        <v>1243.848</v>
      </c>
      <c r="M24" s="223">
        <f t="shared" si="2"/>
        <v>2865.6169999999997</v>
      </c>
      <c r="N24" s="226"/>
      <c r="O24" s="223">
        <f t="shared" si="3"/>
        <v>2865.6169999999997</v>
      </c>
    </row>
    <row r="25" spans="1:15" s="219" customFormat="1" ht="17.100000000000001" customHeight="1" x14ac:dyDescent="0.2">
      <c r="A25" s="259"/>
      <c r="B25" s="72" t="s">
        <v>284</v>
      </c>
      <c r="C25" s="224">
        <v>1469.8530000000001</v>
      </c>
      <c r="D25" s="224">
        <v>1562.5989999999999</v>
      </c>
      <c r="E25" s="225"/>
      <c r="F25" s="225"/>
      <c r="G25" s="225"/>
      <c r="H25" s="224">
        <v>120.6</v>
      </c>
      <c r="I25" s="224">
        <v>89.935000000000002</v>
      </c>
      <c r="J25" s="224">
        <v>750</v>
      </c>
      <c r="K25" s="225"/>
      <c r="L25" s="223">
        <f t="shared" si="1"/>
        <v>2523.134</v>
      </c>
      <c r="M25" s="223">
        <f t="shared" si="2"/>
        <v>3992.9870000000001</v>
      </c>
      <c r="N25" s="226">
        <v>17000</v>
      </c>
      <c r="O25" s="223">
        <f t="shared" si="3"/>
        <v>20992.987000000001</v>
      </c>
    </row>
    <row r="26" spans="1:15" s="219" customFormat="1" ht="17.100000000000001" customHeight="1" x14ac:dyDescent="0.2">
      <c r="A26" s="259"/>
      <c r="B26" s="72" t="s">
        <v>280</v>
      </c>
      <c r="C26" s="224">
        <v>752</v>
      </c>
      <c r="D26" s="224">
        <v>247.084</v>
      </c>
      <c r="E26" s="225"/>
      <c r="F26" s="225"/>
      <c r="G26" s="225"/>
      <c r="H26" s="225"/>
      <c r="I26" s="224">
        <v>10.5</v>
      </c>
      <c r="J26" s="224">
        <v>300</v>
      </c>
      <c r="K26" s="225"/>
      <c r="L26" s="223">
        <f t="shared" si="1"/>
        <v>557.58400000000006</v>
      </c>
      <c r="M26" s="223">
        <f t="shared" si="2"/>
        <v>1309.5840000000001</v>
      </c>
      <c r="N26" s="226"/>
      <c r="O26" s="223">
        <f t="shared" si="3"/>
        <v>1309.5840000000001</v>
      </c>
    </row>
    <row r="27" spans="1:15" s="219" customFormat="1" ht="17.100000000000001" customHeight="1" x14ac:dyDescent="0.2">
      <c r="A27" s="259"/>
      <c r="B27" s="72" t="s">
        <v>116</v>
      </c>
      <c r="C27" s="224">
        <v>53434.04</v>
      </c>
      <c r="D27" s="224">
        <v>4968.7250000000004</v>
      </c>
      <c r="E27" s="225"/>
      <c r="F27" s="225"/>
      <c r="G27" s="225"/>
      <c r="H27" s="225"/>
      <c r="I27" s="224">
        <v>6452.45</v>
      </c>
      <c r="J27" s="224">
        <v>1139.17</v>
      </c>
      <c r="K27" s="225"/>
      <c r="L27" s="223">
        <f t="shared" si="1"/>
        <v>12560.344999999999</v>
      </c>
      <c r="M27" s="223">
        <f t="shared" si="2"/>
        <v>65994.384999999995</v>
      </c>
      <c r="N27" s="226"/>
      <c r="O27" s="223">
        <f t="shared" si="3"/>
        <v>65994.384999999995</v>
      </c>
    </row>
    <row r="28" spans="1:15" s="219" customFormat="1" ht="17.100000000000001" customHeight="1" x14ac:dyDescent="0.2">
      <c r="A28" s="259"/>
      <c r="B28" s="72" t="s">
        <v>117</v>
      </c>
      <c r="C28" s="224">
        <v>112439.693</v>
      </c>
      <c r="D28" s="224">
        <v>19947</v>
      </c>
      <c r="E28" s="225"/>
      <c r="F28" s="225"/>
      <c r="G28" s="225"/>
      <c r="H28" s="225"/>
      <c r="I28" s="224">
        <v>66.313000000000002</v>
      </c>
      <c r="J28" s="224">
        <v>11600</v>
      </c>
      <c r="K28" s="225"/>
      <c r="L28" s="223">
        <f t="shared" si="1"/>
        <v>31613.312999999998</v>
      </c>
      <c r="M28" s="223">
        <f t="shared" si="2"/>
        <v>144053.00599999999</v>
      </c>
      <c r="N28" s="226">
        <v>54801.142999999996</v>
      </c>
      <c r="O28" s="223">
        <f t="shared" si="3"/>
        <v>198854.14899999998</v>
      </c>
    </row>
    <row r="29" spans="1:15" s="219" customFormat="1" ht="17.100000000000001" customHeight="1" x14ac:dyDescent="0.2">
      <c r="A29" s="259"/>
      <c r="B29" s="72" t="s">
        <v>162</v>
      </c>
      <c r="C29" s="224">
        <v>410.28699999999998</v>
      </c>
      <c r="D29" s="224">
        <v>225.1</v>
      </c>
      <c r="E29" s="225"/>
      <c r="F29" s="225"/>
      <c r="G29" s="225"/>
      <c r="H29" s="225"/>
      <c r="I29" s="224">
        <v>1.05</v>
      </c>
      <c r="J29" s="224">
        <v>850</v>
      </c>
      <c r="K29" s="225"/>
      <c r="L29" s="223">
        <f t="shared" si="1"/>
        <v>1076.1500000000001</v>
      </c>
      <c r="M29" s="223">
        <f t="shared" si="2"/>
        <v>1486.4369999999999</v>
      </c>
      <c r="N29" s="226"/>
      <c r="O29" s="223">
        <f t="shared" si="3"/>
        <v>1486.4369999999999</v>
      </c>
    </row>
    <row r="30" spans="1:15" s="219" customFormat="1" ht="17.100000000000001" customHeight="1" x14ac:dyDescent="0.2">
      <c r="A30" s="259"/>
      <c r="B30" s="72" t="s">
        <v>118</v>
      </c>
      <c r="C30" s="224">
        <v>168968.8</v>
      </c>
      <c r="D30" s="224">
        <v>6558.7</v>
      </c>
      <c r="E30" s="225"/>
      <c r="F30" s="225"/>
      <c r="G30" s="225"/>
      <c r="H30" s="225"/>
      <c r="I30" s="224">
        <v>8442</v>
      </c>
      <c r="J30" s="224">
        <v>1326.6</v>
      </c>
      <c r="K30" s="225"/>
      <c r="L30" s="223">
        <f t="shared" si="1"/>
        <v>16327.300000000001</v>
      </c>
      <c r="M30" s="223">
        <f t="shared" si="2"/>
        <v>185296.1</v>
      </c>
      <c r="N30" s="226"/>
      <c r="O30" s="223">
        <f t="shared" si="3"/>
        <v>185296.1</v>
      </c>
    </row>
    <row r="31" spans="1:15" s="219" customFormat="1" ht="17.100000000000001" customHeight="1" x14ac:dyDescent="0.2">
      <c r="A31" s="259"/>
      <c r="B31" s="72" t="s">
        <v>119</v>
      </c>
      <c r="C31" s="224">
        <v>14110</v>
      </c>
      <c r="D31" s="224">
        <v>18640.613000000001</v>
      </c>
      <c r="E31" s="225"/>
      <c r="F31" s="225"/>
      <c r="G31" s="225"/>
      <c r="H31" s="225"/>
      <c r="I31" s="224">
        <v>30.15</v>
      </c>
      <c r="J31" s="224">
        <v>4293.3599999999997</v>
      </c>
      <c r="K31" s="225"/>
      <c r="L31" s="223">
        <f t="shared" si="1"/>
        <v>22964.123000000003</v>
      </c>
      <c r="M31" s="223">
        <f t="shared" si="2"/>
        <v>37074.123</v>
      </c>
      <c r="N31" s="226">
        <v>10850</v>
      </c>
      <c r="O31" s="223">
        <f t="shared" si="3"/>
        <v>47924.123</v>
      </c>
    </row>
    <row r="32" spans="1:15" s="219" customFormat="1" ht="17.100000000000001" customHeight="1" x14ac:dyDescent="0.2">
      <c r="A32" s="259"/>
      <c r="B32" s="72" t="s">
        <v>120</v>
      </c>
      <c r="C32" s="224">
        <v>7028.027</v>
      </c>
      <c r="D32" s="224">
        <v>1269.67</v>
      </c>
      <c r="E32" s="225"/>
      <c r="F32" s="225"/>
      <c r="G32" s="225"/>
      <c r="H32" s="225"/>
      <c r="I32" s="224">
        <v>384.93</v>
      </c>
      <c r="J32" s="224">
        <v>294.47300000000001</v>
      </c>
      <c r="K32" s="225"/>
      <c r="L32" s="223">
        <f t="shared" si="1"/>
        <v>1949.0730000000001</v>
      </c>
      <c r="M32" s="223">
        <f t="shared" si="2"/>
        <v>8977.1</v>
      </c>
      <c r="N32" s="226"/>
      <c r="O32" s="223">
        <f t="shared" si="3"/>
        <v>8977.1</v>
      </c>
    </row>
    <row r="33" spans="1:17" s="219" customFormat="1" ht="17.100000000000001" customHeight="1" x14ac:dyDescent="0.2">
      <c r="A33" s="259"/>
      <c r="B33" s="72" t="s">
        <v>121</v>
      </c>
      <c r="C33" s="224">
        <v>4157.0169999999998</v>
      </c>
      <c r="D33" s="224">
        <v>1207</v>
      </c>
      <c r="E33" s="225"/>
      <c r="F33" s="225"/>
      <c r="G33" s="225"/>
      <c r="H33" s="225"/>
      <c r="I33" s="224">
        <v>20</v>
      </c>
      <c r="J33" s="224">
        <v>535</v>
      </c>
      <c r="K33" s="225"/>
      <c r="L33" s="223">
        <f t="shared" si="1"/>
        <v>1762</v>
      </c>
      <c r="M33" s="223">
        <f t="shared" si="2"/>
        <v>5919.0169999999998</v>
      </c>
      <c r="N33" s="226"/>
      <c r="O33" s="223">
        <f t="shared" si="3"/>
        <v>5919.0169999999998</v>
      </c>
    </row>
    <row r="34" spans="1:17" s="219" customFormat="1" ht="17.100000000000001" customHeight="1" x14ac:dyDescent="0.2">
      <c r="A34" s="259"/>
      <c r="B34" s="72" t="s">
        <v>122</v>
      </c>
      <c r="C34" s="224">
        <v>7832.44</v>
      </c>
      <c r="D34" s="224">
        <v>10242.891</v>
      </c>
      <c r="E34" s="225"/>
      <c r="F34" s="225"/>
      <c r="G34" s="225"/>
      <c r="H34" s="225">
        <v>148233.196</v>
      </c>
      <c r="I34" s="224">
        <v>103890.927</v>
      </c>
      <c r="J34" s="224">
        <v>9831.5339999999997</v>
      </c>
      <c r="K34" s="225"/>
      <c r="L34" s="223">
        <f t="shared" si="1"/>
        <v>272198.54799999995</v>
      </c>
      <c r="M34" s="223">
        <f t="shared" si="2"/>
        <v>280030.98800000001</v>
      </c>
      <c r="N34" s="226">
        <v>27202</v>
      </c>
      <c r="O34" s="223">
        <f t="shared" si="3"/>
        <v>307232.98800000001</v>
      </c>
    </row>
    <row r="35" spans="1:17" s="219" customFormat="1" ht="17.100000000000001" customHeight="1" x14ac:dyDescent="0.2">
      <c r="A35" s="259"/>
      <c r="B35" s="72" t="s">
        <v>163</v>
      </c>
      <c r="C35" s="224">
        <v>1220.0039999999999</v>
      </c>
      <c r="D35" s="224">
        <v>80.921000000000006</v>
      </c>
      <c r="E35" s="225"/>
      <c r="F35" s="225"/>
      <c r="G35" s="225"/>
      <c r="H35" s="225"/>
      <c r="I35" s="224">
        <v>3.6</v>
      </c>
      <c r="J35" s="224">
        <v>327.34890000000001</v>
      </c>
      <c r="K35" s="225"/>
      <c r="L35" s="223">
        <f t="shared" si="1"/>
        <v>411.86990000000003</v>
      </c>
      <c r="M35" s="223">
        <f t="shared" si="2"/>
        <v>1631.8738999999998</v>
      </c>
      <c r="N35" s="226"/>
      <c r="O35" s="223">
        <f t="shared" si="3"/>
        <v>1631.8738999999998</v>
      </c>
    </row>
    <row r="36" spans="1:17" s="219" customFormat="1" ht="17.100000000000001" customHeight="1" x14ac:dyDescent="0.2">
      <c r="A36" s="74">
        <v>4</v>
      </c>
      <c r="B36" s="72" t="s">
        <v>123</v>
      </c>
      <c r="C36" s="224">
        <v>176431.53200000001</v>
      </c>
      <c r="D36" s="224">
        <v>152567.29300000001</v>
      </c>
      <c r="E36" s="225"/>
      <c r="F36" s="225"/>
      <c r="G36" s="225"/>
      <c r="H36" s="225"/>
      <c r="I36" s="224">
        <v>7369.3090000000002</v>
      </c>
      <c r="J36" s="224">
        <v>25618.03</v>
      </c>
      <c r="K36" s="225"/>
      <c r="L36" s="223">
        <f t="shared" si="1"/>
        <v>185554.63200000001</v>
      </c>
      <c r="M36" s="223">
        <f t="shared" si="2"/>
        <v>361986.16399999999</v>
      </c>
      <c r="N36" s="226">
        <v>208700</v>
      </c>
      <c r="O36" s="223">
        <f t="shared" si="3"/>
        <v>570686.16399999999</v>
      </c>
    </row>
    <row r="37" spans="1:17" s="219" customFormat="1" ht="17.100000000000001" customHeight="1" x14ac:dyDescent="0.2">
      <c r="A37" s="69">
        <v>5</v>
      </c>
      <c r="B37" s="70" t="s">
        <v>124</v>
      </c>
      <c r="C37" s="222">
        <f t="shared" ref="C37:K37" si="6">SUM(C38:C39)</f>
        <v>107310.288</v>
      </c>
      <c r="D37" s="222">
        <f t="shared" si="6"/>
        <v>57388.203999999998</v>
      </c>
      <c r="E37" s="222">
        <f t="shared" si="6"/>
        <v>1072435</v>
      </c>
      <c r="F37" s="222">
        <f t="shared" si="6"/>
        <v>133167.51199999999</v>
      </c>
      <c r="G37" s="222">
        <f t="shared" si="6"/>
        <v>1407758.344</v>
      </c>
      <c r="H37" s="222">
        <f t="shared" si="6"/>
        <v>192210</v>
      </c>
      <c r="I37" s="222">
        <f t="shared" si="6"/>
        <v>3193055.554</v>
      </c>
      <c r="J37" s="222">
        <f t="shared" si="6"/>
        <v>190043.61</v>
      </c>
      <c r="K37" s="222">
        <f t="shared" si="6"/>
        <v>4906029.0420000004</v>
      </c>
      <c r="L37" s="223">
        <f t="shared" si="1"/>
        <v>11152087.266000001</v>
      </c>
      <c r="M37" s="223">
        <f t="shared" si="2"/>
        <v>11259397.554000001</v>
      </c>
      <c r="N37" s="223">
        <f>SUM(N38:N39)</f>
        <v>1469490.132</v>
      </c>
      <c r="O37" s="223">
        <f t="shared" si="3"/>
        <v>12728887.686000001</v>
      </c>
    </row>
    <row r="38" spans="1:17" s="219" customFormat="1" ht="17.100000000000001" customHeight="1" x14ac:dyDescent="0.2">
      <c r="A38" s="436"/>
      <c r="B38" s="72" t="s">
        <v>125</v>
      </c>
      <c r="C38" s="224">
        <v>107310.288</v>
      </c>
      <c r="D38" s="225">
        <v>38670.203999999998</v>
      </c>
      <c r="E38" s="225"/>
      <c r="F38" s="225"/>
      <c r="G38" s="225"/>
      <c r="H38" s="225"/>
      <c r="I38" s="225">
        <v>1329.328</v>
      </c>
      <c r="J38" s="225">
        <v>190043.61</v>
      </c>
      <c r="K38" s="225"/>
      <c r="L38" s="223">
        <f t="shared" si="1"/>
        <v>230043.14199999999</v>
      </c>
      <c r="M38" s="223">
        <f t="shared" si="2"/>
        <v>337353.43</v>
      </c>
      <c r="N38" s="226">
        <v>43150</v>
      </c>
      <c r="O38" s="223">
        <f t="shared" si="3"/>
        <v>380503.43</v>
      </c>
    </row>
    <row r="39" spans="1:17" s="219" customFormat="1" ht="17.100000000000001" customHeight="1" x14ac:dyDescent="0.2">
      <c r="A39" s="438"/>
      <c r="B39" s="72" t="s">
        <v>126</v>
      </c>
      <c r="C39" s="224"/>
      <c r="D39" s="225">
        <v>18718</v>
      </c>
      <c r="E39" s="225">
        <v>1072435</v>
      </c>
      <c r="F39" s="225">
        <v>133167.51199999999</v>
      </c>
      <c r="G39" s="225">
        <v>1407758.344</v>
      </c>
      <c r="H39" s="225">
        <v>192210</v>
      </c>
      <c r="I39" s="225">
        <v>3191726.2259999998</v>
      </c>
      <c r="J39" s="225"/>
      <c r="K39" s="225">
        <v>4906029.0420000004</v>
      </c>
      <c r="L39" s="223">
        <f t="shared" si="1"/>
        <v>10922044.124000002</v>
      </c>
      <c r="M39" s="223">
        <f t="shared" si="2"/>
        <v>10922044.124000002</v>
      </c>
      <c r="N39" s="226">
        <v>1426340.132</v>
      </c>
      <c r="O39" s="223">
        <f t="shared" si="3"/>
        <v>12348384.256000001</v>
      </c>
    </row>
    <row r="40" spans="1:17" s="219" customFormat="1" ht="17.100000000000001" customHeight="1" x14ac:dyDescent="0.2">
      <c r="A40" s="75"/>
      <c r="B40" s="76"/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9"/>
      <c r="Q40" s="233"/>
    </row>
    <row r="41" spans="1:17" s="219" customFormat="1" ht="17.100000000000001" customHeight="1" x14ac:dyDescent="0.2">
      <c r="A41" s="79"/>
      <c r="B41" s="80"/>
      <c r="C41" s="230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spans="1:17" s="219" customFormat="1" ht="17.100000000000001" customHeight="1" x14ac:dyDescent="0.2">
      <c r="A42" s="439" t="s">
        <v>1</v>
      </c>
      <c r="B42" s="441" t="s">
        <v>77</v>
      </c>
      <c r="C42" s="170" t="s">
        <v>78</v>
      </c>
      <c r="D42" s="170" t="s">
        <v>79</v>
      </c>
      <c r="E42" s="429" t="s">
        <v>80</v>
      </c>
      <c r="F42" s="429" t="s">
        <v>81</v>
      </c>
      <c r="G42" s="429" t="s">
        <v>82</v>
      </c>
      <c r="H42" s="170" t="s">
        <v>83</v>
      </c>
      <c r="I42" s="170" t="s">
        <v>84</v>
      </c>
      <c r="J42" s="170" t="s">
        <v>85</v>
      </c>
      <c r="K42" s="170" t="s">
        <v>86</v>
      </c>
      <c r="L42" s="237" t="s">
        <v>87</v>
      </c>
      <c r="M42" s="237" t="s">
        <v>88</v>
      </c>
      <c r="N42" s="237" t="s">
        <v>89</v>
      </c>
      <c r="O42" s="429" t="s">
        <v>90</v>
      </c>
    </row>
    <row r="43" spans="1:17" s="219" customFormat="1" ht="17.100000000000001" customHeight="1" x14ac:dyDescent="0.2">
      <c r="A43" s="440"/>
      <c r="B43" s="442"/>
      <c r="C43" s="220" t="s">
        <v>91</v>
      </c>
      <c r="D43" s="221" t="s">
        <v>92</v>
      </c>
      <c r="E43" s="430"/>
      <c r="F43" s="430"/>
      <c r="G43" s="430"/>
      <c r="H43" s="221" t="s">
        <v>93</v>
      </c>
      <c r="I43" s="221" t="s">
        <v>94</v>
      </c>
      <c r="J43" s="221" t="s">
        <v>95</v>
      </c>
      <c r="K43" s="221" t="s">
        <v>96</v>
      </c>
      <c r="L43" s="238" t="s">
        <v>97</v>
      </c>
      <c r="M43" s="238" t="s">
        <v>98</v>
      </c>
      <c r="N43" s="238" t="s">
        <v>99</v>
      </c>
      <c r="O43" s="430"/>
    </row>
    <row r="44" spans="1:17" s="219" customFormat="1" ht="17.100000000000001" customHeight="1" x14ac:dyDescent="0.2">
      <c r="A44" s="74">
        <v>6</v>
      </c>
      <c r="B44" s="52" t="s">
        <v>127</v>
      </c>
      <c r="C44" s="224">
        <v>5560312.0329999998</v>
      </c>
      <c r="D44" s="224">
        <v>837806.97</v>
      </c>
      <c r="E44" s="225"/>
      <c r="F44" s="225"/>
      <c r="G44" s="225"/>
      <c r="H44" s="225"/>
      <c r="I44" s="224">
        <v>14683.05</v>
      </c>
      <c r="J44" s="224">
        <v>547369.58600000001</v>
      </c>
      <c r="K44" s="225"/>
      <c r="L44" s="223">
        <f t="shared" ref="L44:L68" si="7">D44+E44+F44+G44+H44+I44+J44+K44</f>
        <v>1399859.6060000001</v>
      </c>
      <c r="M44" s="223">
        <f t="shared" ref="M44:M68" si="8">C44+D44+E44+F44+G44+H44+I44+J44+K44</f>
        <v>6960171.6389999995</v>
      </c>
      <c r="N44" s="226">
        <v>190016</v>
      </c>
      <c r="O44" s="223">
        <f t="shared" ref="O44:O81" si="9">M44+N44</f>
        <v>7150187.6389999995</v>
      </c>
    </row>
    <row r="45" spans="1:17" s="219" customFormat="1" ht="17.100000000000001" customHeight="1" x14ac:dyDescent="0.2">
      <c r="A45" s="74">
        <v>7</v>
      </c>
      <c r="B45" s="52" t="s">
        <v>128</v>
      </c>
      <c r="C45" s="224">
        <v>96392.084000000003</v>
      </c>
      <c r="D45" s="224">
        <v>18461.312000000002</v>
      </c>
      <c r="E45" s="225"/>
      <c r="F45" s="225"/>
      <c r="G45" s="225"/>
      <c r="H45" s="225"/>
      <c r="I45" s="224">
        <v>6343.0240000000003</v>
      </c>
      <c r="J45" s="224">
        <v>7613.5919999999996</v>
      </c>
      <c r="K45" s="225"/>
      <c r="L45" s="223">
        <f t="shared" si="7"/>
        <v>32417.928000000004</v>
      </c>
      <c r="M45" s="223">
        <f t="shared" si="8"/>
        <v>128810.01200000002</v>
      </c>
      <c r="N45" s="226">
        <v>24711.938999999998</v>
      </c>
      <c r="O45" s="223">
        <f t="shared" si="9"/>
        <v>153521.951</v>
      </c>
    </row>
    <row r="46" spans="1:17" s="219" customFormat="1" ht="17.100000000000001" customHeight="1" x14ac:dyDescent="0.2">
      <c r="A46" s="74">
        <v>8</v>
      </c>
      <c r="B46" s="52" t="s">
        <v>129</v>
      </c>
      <c r="C46" s="224">
        <v>2177075.889</v>
      </c>
      <c r="D46" s="224">
        <v>2241208.4130000002</v>
      </c>
      <c r="E46" s="225"/>
      <c r="F46" s="225"/>
      <c r="G46" s="225"/>
      <c r="H46" s="225"/>
      <c r="I46" s="224">
        <v>53058.464</v>
      </c>
      <c r="J46" s="224">
        <v>186832.01699999999</v>
      </c>
      <c r="K46" s="225"/>
      <c r="L46" s="223">
        <f t="shared" si="7"/>
        <v>2481098.8940000003</v>
      </c>
      <c r="M46" s="223">
        <f t="shared" si="8"/>
        <v>4658174.7829999998</v>
      </c>
      <c r="N46" s="226">
        <v>1089620</v>
      </c>
      <c r="O46" s="223">
        <f t="shared" si="9"/>
        <v>5747794.7829999998</v>
      </c>
    </row>
    <row r="47" spans="1:17" s="219" customFormat="1" ht="17.100000000000001" customHeight="1" x14ac:dyDescent="0.2">
      <c r="A47" s="74">
        <v>9</v>
      </c>
      <c r="B47" s="52" t="s">
        <v>130</v>
      </c>
      <c r="C47" s="224">
        <v>2545834.23</v>
      </c>
      <c r="D47" s="224">
        <v>1969880.8729999999</v>
      </c>
      <c r="E47" s="225"/>
      <c r="F47" s="224">
        <v>170852.372</v>
      </c>
      <c r="G47" s="225"/>
      <c r="H47" s="225"/>
      <c r="I47" s="224">
        <v>7015.73</v>
      </c>
      <c r="J47" s="224">
        <v>584597.12399999995</v>
      </c>
      <c r="K47" s="225"/>
      <c r="L47" s="223">
        <f t="shared" si="7"/>
        <v>2732346.0989999999</v>
      </c>
      <c r="M47" s="223">
        <f t="shared" si="8"/>
        <v>5278180.3290000008</v>
      </c>
      <c r="N47" s="226">
        <v>445500</v>
      </c>
      <c r="O47" s="223">
        <f t="shared" si="9"/>
        <v>5723680.3290000008</v>
      </c>
    </row>
    <row r="48" spans="1:17" s="219" customFormat="1" ht="17.100000000000001" customHeight="1" x14ac:dyDescent="0.2">
      <c r="A48" s="74">
        <v>10</v>
      </c>
      <c r="B48" s="52" t="s">
        <v>131</v>
      </c>
      <c r="C48" s="224">
        <v>266008.58899999998</v>
      </c>
      <c r="D48" s="224">
        <v>207119.83900000001</v>
      </c>
      <c r="E48" s="225"/>
      <c r="F48" s="225"/>
      <c r="G48" s="225"/>
      <c r="H48" s="225"/>
      <c r="I48" s="224">
        <v>542.11199999999997</v>
      </c>
      <c r="J48" s="224">
        <v>70930.442999999999</v>
      </c>
      <c r="K48" s="225"/>
      <c r="L48" s="223">
        <f t="shared" si="7"/>
        <v>278592.39399999997</v>
      </c>
      <c r="M48" s="223">
        <f t="shared" si="8"/>
        <v>544600.98300000001</v>
      </c>
      <c r="N48" s="226">
        <v>15978.259</v>
      </c>
      <c r="O48" s="223">
        <f t="shared" si="9"/>
        <v>560579.24199999997</v>
      </c>
    </row>
    <row r="49" spans="1:15" s="219" customFormat="1" ht="17.100000000000001" customHeight="1" x14ac:dyDescent="0.2">
      <c r="A49" s="74">
        <v>11</v>
      </c>
      <c r="B49" s="52" t="s">
        <v>132</v>
      </c>
      <c r="C49" s="224">
        <v>4486765.16</v>
      </c>
      <c r="D49" s="224">
        <v>345147.152</v>
      </c>
      <c r="E49" s="225"/>
      <c r="F49" s="224">
        <v>3656</v>
      </c>
      <c r="G49" s="224">
        <v>300</v>
      </c>
      <c r="H49" s="225"/>
      <c r="I49" s="224">
        <v>20539.146000000001</v>
      </c>
      <c r="J49" s="224">
        <v>170354.42600000001</v>
      </c>
      <c r="K49" s="225"/>
      <c r="L49" s="223">
        <f t="shared" si="7"/>
        <v>539996.72400000005</v>
      </c>
      <c r="M49" s="223">
        <f t="shared" si="8"/>
        <v>5026761.8839999996</v>
      </c>
      <c r="N49" s="226">
        <v>270975.76500000001</v>
      </c>
      <c r="O49" s="223">
        <f t="shared" si="9"/>
        <v>5297737.6489999993</v>
      </c>
    </row>
    <row r="50" spans="1:15" s="219" customFormat="1" ht="17.100000000000001" customHeight="1" x14ac:dyDescent="0.2">
      <c r="A50" s="74">
        <v>12</v>
      </c>
      <c r="B50" s="52" t="s">
        <v>133</v>
      </c>
      <c r="C50" s="224">
        <v>40073.074000000001</v>
      </c>
      <c r="D50" s="224">
        <v>24775.198</v>
      </c>
      <c r="E50" s="225"/>
      <c r="F50" s="225"/>
      <c r="G50" s="225">
        <v>2000</v>
      </c>
      <c r="H50" s="225"/>
      <c r="I50" s="224">
        <v>26548.560000000001</v>
      </c>
      <c r="J50" s="224">
        <v>4154.95</v>
      </c>
      <c r="K50" s="225"/>
      <c r="L50" s="223">
        <f t="shared" si="7"/>
        <v>57478.707999999999</v>
      </c>
      <c r="M50" s="223">
        <f t="shared" si="8"/>
        <v>97551.781999999992</v>
      </c>
      <c r="N50" s="226">
        <v>550000</v>
      </c>
      <c r="O50" s="223">
        <f t="shared" si="9"/>
        <v>647551.78200000001</v>
      </c>
    </row>
    <row r="51" spans="1:15" s="219" customFormat="1" ht="17.100000000000001" customHeight="1" x14ac:dyDescent="0.2">
      <c r="A51" s="74">
        <v>13</v>
      </c>
      <c r="B51" s="52" t="s">
        <v>134</v>
      </c>
      <c r="C51" s="224">
        <v>33699.004999999997</v>
      </c>
      <c r="D51" s="224">
        <v>11210.710999999999</v>
      </c>
      <c r="E51" s="225"/>
      <c r="F51" s="225"/>
      <c r="G51" s="225"/>
      <c r="H51" s="224">
        <v>3500000</v>
      </c>
      <c r="I51" s="224">
        <v>1173195.5889999999</v>
      </c>
      <c r="J51" s="224">
        <v>1020.729</v>
      </c>
      <c r="K51" s="225"/>
      <c r="L51" s="223">
        <f t="shared" si="7"/>
        <v>4685427.0290000001</v>
      </c>
      <c r="M51" s="223">
        <f t="shared" si="8"/>
        <v>4719126.034</v>
      </c>
      <c r="N51" s="226">
        <v>91438</v>
      </c>
      <c r="O51" s="223">
        <f t="shared" si="9"/>
        <v>4810564.034</v>
      </c>
    </row>
    <row r="52" spans="1:15" s="219" customFormat="1" ht="17.100000000000001" customHeight="1" x14ac:dyDescent="0.2">
      <c r="A52" s="74">
        <v>14</v>
      </c>
      <c r="B52" s="52" t="s">
        <v>135</v>
      </c>
      <c r="C52" s="224">
        <v>94972.930999999997</v>
      </c>
      <c r="D52" s="224">
        <v>20102.530999999999</v>
      </c>
      <c r="E52" s="225"/>
      <c r="F52" s="225"/>
      <c r="G52" s="224">
        <v>40952.798999999999</v>
      </c>
      <c r="H52" s="225"/>
      <c r="I52" s="224">
        <v>19339.974999999999</v>
      </c>
      <c r="J52" s="224">
        <v>4919.75</v>
      </c>
      <c r="K52" s="225"/>
      <c r="L52" s="223">
        <f t="shared" si="7"/>
        <v>85315.054999999993</v>
      </c>
      <c r="M52" s="223">
        <f t="shared" si="8"/>
        <v>180287.986</v>
      </c>
      <c r="N52" s="226">
        <v>42509.47</v>
      </c>
      <c r="O52" s="223">
        <f t="shared" si="9"/>
        <v>222797.45600000001</v>
      </c>
    </row>
    <row r="53" spans="1:15" s="219" customFormat="1" ht="17.100000000000001" customHeight="1" x14ac:dyDescent="0.2">
      <c r="A53" s="74">
        <v>15</v>
      </c>
      <c r="B53" s="52" t="s">
        <v>136</v>
      </c>
      <c r="C53" s="224">
        <v>49368.135999999999</v>
      </c>
      <c r="D53" s="224">
        <v>168163.58300000001</v>
      </c>
      <c r="E53" s="225"/>
      <c r="F53" s="224">
        <v>74435.676000000007</v>
      </c>
      <c r="G53" s="225"/>
      <c r="H53" s="225"/>
      <c r="I53" s="224">
        <v>505.57600000000002</v>
      </c>
      <c r="J53" s="224">
        <v>112961.136</v>
      </c>
      <c r="K53" s="225"/>
      <c r="L53" s="223">
        <f t="shared" si="7"/>
        <v>356065.97100000002</v>
      </c>
      <c r="M53" s="223">
        <f t="shared" si="8"/>
        <v>405434.10700000002</v>
      </c>
      <c r="N53" s="226">
        <v>537167.28700000001</v>
      </c>
      <c r="O53" s="223">
        <f t="shared" si="9"/>
        <v>942601.39400000009</v>
      </c>
    </row>
    <row r="54" spans="1:15" s="219" customFormat="1" ht="17.100000000000001" customHeight="1" x14ac:dyDescent="0.2">
      <c r="A54" s="74">
        <v>16</v>
      </c>
      <c r="B54" s="52" t="s">
        <v>137</v>
      </c>
      <c r="C54" s="224">
        <v>40223.955999999998</v>
      </c>
      <c r="D54" s="224">
        <v>13587.782999999999</v>
      </c>
      <c r="E54" s="225"/>
      <c r="F54" s="224"/>
      <c r="G54" s="224">
        <v>794566.18099999998</v>
      </c>
      <c r="H54" s="224"/>
      <c r="I54" s="224">
        <v>82.474999999999994</v>
      </c>
      <c r="J54" s="224">
        <v>2456.9029999999998</v>
      </c>
      <c r="K54" s="225"/>
      <c r="L54" s="223">
        <f t="shared" si="7"/>
        <v>810693.34200000006</v>
      </c>
      <c r="M54" s="223">
        <f t="shared" si="8"/>
        <v>850917.29799999995</v>
      </c>
      <c r="N54" s="226">
        <v>1765096</v>
      </c>
      <c r="O54" s="223">
        <f t="shared" si="9"/>
        <v>2616013.298</v>
      </c>
    </row>
    <row r="55" spans="1:15" s="219" customFormat="1" ht="17.100000000000001" customHeight="1" x14ac:dyDescent="0.2">
      <c r="A55" s="74">
        <v>17</v>
      </c>
      <c r="B55" s="52" t="s">
        <v>138</v>
      </c>
      <c r="C55" s="224">
        <v>95509.726999999999</v>
      </c>
      <c r="D55" s="224">
        <v>158170.33300000001</v>
      </c>
      <c r="E55" s="225"/>
      <c r="F55" s="225"/>
      <c r="G55" s="225"/>
      <c r="H55" s="225"/>
      <c r="I55" s="224">
        <v>46.765999999999998</v>
      </c>
      <c r="J55" s="224">
        <v>5130.25</v>
      </c>
      <c r="K55" s="225"/>
      <c r="L55" s="223">
        <f t="shared" si="7"/>
        <v>163347.34900000002</v>
      </c>
      <c r="M55" s="223">
        <f t="shared" si="8"/>
        <v>258857.076</v>
      </c>
      <c r="N55" s="226">
        <v>779611.03300000005</v>
      </c>
      <c r="O55" s="223">
        <f t="shared" si="9"/>
        <v>1038468.1090000001</v>
      </c>
    </row>
    <row r="56" spans="1:15" s="219" customFormat="1" ht="17.100000000000001" customHeight="1" x14ac:dyDescent="0.2">
      <c r="A56" s="74">
        <v>18</v>
      </c>
      <c r="B56" s="52" t="s">
        <v>139</v>
      </c>
      <c r="C56" s="224">
        <v>148536.15</v>
      </c>
      <c r="D56" s="224">
        <v>15778.191000000001</v>
      </c>
      <c r="E56" s="225"/>
      <c r="F56" s="224">
        <v>389884.26500000001</v>
      </c>
      <c r="G56" s="225"/>
      <c r="H56" s="225"/>
      <c r="I56" s="224">
        <v>558</v>
      </c>
      <c r="J56" s="224">
        <v>2500</v>
      </c>
      <c r="K56" s="225"/>
      <c r="L56" s="223">
        <f t="shared" si="7"/>
        <v>408720.45600000001</v>
      </c>
      <c r="M56" s="223">
        <f t="shared" si="8"/>
        <v>557256.60600000003</v>
      </c>
      <c r="N56" s="226">
        <v>209414.57800000001</v>
      </c>
      <c r="O56" s="223">
        <f t="shared" si="9"/>
        <v>766671.18400000001</v>
      </c>
    </row>
    <row r="57" spans="1:15" s="219" customFormat="1" ht="17.100000000000001" customHeight="1" x14ac:dyDescent="0.2">
      <c r="A57" s="74">
        <v>19</v>
      </c>
      <c r="B57" s="52" t="s">
        <v>140</v>
      </c>
      <c r="C57" s="224">
        <v>166571.44399999999</v>
      </c>
      <c r="D57" s="224">
        <v>59622.97</v>
      </c>
      <c r="E57" s="225"/>
      <c r="F57" s="225"/>
      <c r="G57" s="225"/>
      <c r="H57" s="225"/>
      <c r="I57" s="224">
        <v>50.371000000000002</v>
      </c>
      <c r="J57" s="224">
        <v>7678.7759999999998</v>
      </c>
      <c r="K57" s="225"/>
      <c r="L57" s="223">
        <f t="shared" si="7"/>
        <v>67352.116999999998</v>
      </c>
      <c r="M57" s="223">
        <f t="shared" si="8"/>
        <v>233923.56100000002</v>
      </c>
      <c r="N57" s="226">
        <v>1151588.963</v>
      </c>
      <c r="O57" s="223">
        <f t="shared" si="9"/>
        <v>1385512.524</v>
      </c>
    </row>
    <row r="58" spans="1:15" s="219" customFormat="1" ht="17.100000000000001" customHeight="1" x14ac:dyDescent="0.2">
      <c r="A58" s="74">
        <v>20</v>
      </c>
      <c r="B58" s="52" t="s">
        <v>141</v>
      </c>
      <c r="C58" s="224">
        <v>33802.440999999999</v>
      </c>
      <c r="D58" s="224">
        <v>1607667.3740000001</v>
      </c>
      <c r="E58" s="225"/>
      <c r="F58" s="225"/>
      <c r="G58" s="225"/>
      <c r="H58" s="225"/>
      <c r="I58" s="224">
        <v>47.875</v>
      </c>
      <c r="J58" s="224">
        <v>911.86900000000003</v>
      </c>
      <c r="K58" s="225"/>
      <c r="L58" s="223">
        <f t="shared" si="7"/>
        <v>1608627.118</v>
      </c>
      <c r="M58" s="223">
        <f t="shared" si="8"/>
        <v>1642429.5590000001</v>
      </c>
      <c r="N58" s="226">
        <v>3103550</v>
      </c>
      <c r="O58" s="223">
        <f t="shared" si="9"/>
        <v>4745979.5590000004</v>
      </c>
    </row>
    <row r="59" spans="1:15" s="219" customFormat="1" ht="17.100000000000001" customHeight="1" x14ac:dyDescent="0.2">
      <c r="A59" s="74">
        <v>21</v>
      </c>
      <c r="B59" s="52" t="s">
        <v>164</v>
      </c>
      <c r="C59" s="224">
        <v>43571.258000000002</v>
      </c>
      <c r="D59" s="224">
        <v>116600.13499999999</v>
      </c>
      <c r="E59" s="225"/>
      <c r="F59" s="225"/>
      <c r="G59" s="225"/>
      <c r="H59" s="225"/>
      <c r="I59" s="224">
        <v>59626</v>
      </c>
      <c r="J59" s="224">
        <v>19651.493999999999</v>
      </c>
      <c r="K59" s="225"/>
      <c r="L59" s="223">
        <f t="shared" si="7"/>
        <v>195877.62900000002</v>
      </c>
      <c r="M59" s="223">
        <f t="shared" si="8"/>
        <v>239448.88699999999</v>
      </c>
      <c r="N59" s="226">
        <v>66376.485000000001</v>
      </c>
      <c r="O59" s="223">
        <f t="shared" si="9"/>
        <v>305825.37199999997</v>
      </c>
    </row>
    <row r="60" spans="1:15" s="219" customFormat="1" ht="17.100000000000001" customHeight="1" x14ac:dyDescent="0.2">
      <c r="A60" s="74">
        <v>22</v>
      </c>
      <c r="B60" s="52" t="s">
        <v>143</v>
      </c>
      <c r="C60" s="224">
        <v>32002.014999999999</v>
      </c>
      <c r="D60" s="224">
        <v>7969.18</v>
      </c>
      <c r="E60" s="225"/>
      <c r="F60" s="224">
        <v>77004.716</v>
      </c>
      <c r="G60" s="225"/>
      <c r="H60" s="225"/>
      <c r="I60" s="224">
        <v>42465.074000000001</v>
      </c>
      <c r="J60" s="224">
        <v>270.14400000000001</v>
      </c>
      <c r="K60" s="225"/>
      <c r="L60" s="223">
        <f t="shared" si="7"/>
        <v>127709.114</v>
      </c>
      <c r="M60" s="223">
        <f t="shared" si="8"/>
        <v>159711.12899999999</v>
      </c>
      <c r="N60" s="226">
        <v>921024.29700000002</v>
      </c>
      <c r="O60" s="223">
        <f t="shared" si="9"/>
        <v>1080735.426</v>
      </c>
    </row>
    <row r="61" spans="1:15" s="219" customFormat="1" ht="17.100000000000001" customHeight="1" x14ac:dyDescent="0.2">
      <c r="A61" s="74">
        <v>23</v>
      </c>
      <c r="B61" s="52" t="s">
        <v>144</v>
      </c>
      <c r="C61" s="224">
        <v>1742447.0379999999</v>
      </c>
      <c r="D61" s="224">
        <v>228421.935</v>
      </c>
      <c r="E61" s="225"/>
      <c r="F61" s="224"/>
      <c r="G61" s="225"/>
      <c r="H61" s="225">
        <v>2689.4450000000002</v>
      </c>
      <c r="I61" s="224">
        <v>12183.96</v>
      </c>
      <c r="J61" s="224">
        <v>210695.66800000001</v>
      </c>
      <c r="K61" s="225"/>
      <c r="L61" s="223">
        <f t="shared" si="7"/>
        <v>453991.00800000003</v>
      </c>
      <c r="M61" s="223">
        <f t="shared" si="8"/>
        <v>2196438.0460000001</v>
      </c>
      <c r="N61" s="226">
        <v>409951.20299999998</v>
      </c>
      <c r="O61" s="223">
        <f t="shared" si="9"/>
        <v>2606389.2489999998</v>
      </c>
    </row>
    <row r="62" spans="1:15" s="219" customFormat="1" ht="17.100000000000001" customHeight="1" x14ac:dyDescent="0.2">
      <c r="A62" s="74">
        <v>24</v>
      </c>
      <c r="B62" s="52" t="s">
        <v>145</v>
      </c>
      <c r="C62" s="224">
        <v>28796.544999999998</v>
      </c>
      <c r="D62" s="224">
        <v>1022113.721</v>
      </c>
      <c r="E62" s="225"/>
      <c r="F62" s="224">
        <v>1749967.33</v>
      </c>
      <c r="G62" s="225"/>
      <c r="H62" s="225"/>
      <c r="I62" s="224">
        <v>23</v>
      </c>
      <c r="J62" s="224">
        <v>869.05</v>
      </c>
      <c r="K62" s="225"/>
      <c r="L62" s="223">
        <f t="shared" si="7"/>
        <v>2772973.1009999998</v>
      </c>
      <c r="M62" s="223">
        <f t="shared" si="8"/>
        <v>2801769.6459999997</v>
      </c>
      <c r="N62" s="226">
        <v>4276768</v>
      </c>
      <c r="O62" s="223">
        <f t="shared" si="9"/>
        <v>7078537.6459999997</v>
      </c>
    </row>
    <row r="63" spans="1:15" s="219" customFormat="1" ht="17.100000000000001" customHeight="1" x14ac:dyDescent="0.2">
      <c r="A63" s="74">
        <v>25</v>
      </c>
      <c r="B63" s="52" t="s">
        <v>146</v>
      </c>
      <c r="C63" s="224">
        <v>100041.268</v>
      </c>
      <c r="D63" s="224">
        <v>8424.2129999999997</v>
      </c>
      <c r="E63" s="225"/>
      <c r="F63" s="225"/>
      <c r="G63" s="225"/>
      <c r="H63" s="225"/>
      <c r="I63" s="224">
        <v>114.779</v>
      </c>
      <c r="J63" s="224">
        <v>3676.9369999999999</v>
      </c>
      <c r="K63" s="225"/>
      <c r="L63" s="223">
        <f t="shared" si="7"/>
        <v>12215.929</v>
      </c>
      <c r="M63" s="223">
        <f t="shared" si="8"/>
        <v>112257.197</v>
      </c>
      <c r="N63" s="226">
        <v>37039.544000000002</v>
      </c>
      <c r="O63" s="223">
        <f t="shared" si="9"/>
        <v>149296.74100000001</v>
      </c>
    </row>
    <row r="64" spans="1:15" s="219" customFormat="1" ht="17.100000000000001" customHeight="1" x14ac:dyDescent="0.2">
      <c r="A64" s="74">
        <v>26</v>
      </c>
      <c r="B64" s="52" t="s">
        <v>147</v>
      </c>
      <c r="C64" s="224">
        <v>8400.1479999999992</v>
      </c>
      <c r="D64" s="224">
        <v>2808.3710000000001</v>
      </c>
      <c r="E64" s="225"/>
      <c r="F64" s="224">
        <v>68538.039999999994</v>
      </c>
      <c r="G64" s="224"/>
      <c r="H64" s="225"/>
      <c r="I64" s="224">
        <v>516.15899999999999</v>
      </c>
      <c r="J64" s="224">
        <v>292.649</v>
      </c>
      <c r="K64" s="225"/>
      <c r="L64" s="223">
        <f t="shared" si="7"/>
        <v>72155.218999999997</v>
      </c>
      <c r="M64" s="223">
        <f t="shared" si="8"/>
        <v>80555.366999999998</v>
      </c>
      <c r="N64" s="226">
        <v>393151.65</v>
      </c>
      <c r="O64" s="223">
        <f t="shared" si="9"/>
        <v>473707.01699999999</v>
      </c>
    </row>
    <row r="65" spans="1:15" s="219" customFormat="1" ht="17.100000000000001" customHeight="1" x14ac:dyDescent="0.2">
      <c r="A65" s="82">
        <v>27</v>
      </c>
      <c r="B65" s="60" t="s">
        <v>148</v>
      </c>
      <c r="C65" s="224">
        <v>27460.016</v>
      </c>
      <c r="D65" s="224">
        <v>33771.909</v>
      </c>
      <c r="E65" s="225"/>
      <c r="F65" s="225"/>
      <c r="G65" s="225"/>
      <c r="H65" s="225"/>
      <c r="I65" s="224">
        <v>87.06</v>
      </c>
      <c r="J65" s="224">
        <v>7720</v>
      </c>
      <c r="K65" s="225"/>
      <c r="L65" s="223">
        <f t="shared" si="7"/>
        <v>41578.968999999997</v>
      </c>
      <c r="M65" s="223">
        <f t="shared" si="8"/>
        <v>69038.985000000001</v>
      </c>
      <c r="N65" s="226">
        <v>20740.739000000001</v>
      </c>
      <c r="O65" s="223">
        <f t="shared" si="9"/>
        <v>89779.724000000002</v>
      </c>
    </row>
    <row r="66" spans="1:15" s="219" customFormat="1" ht="17.100000000000001" customHeight="1" x14ac:dyDescent="0.2">
      <c r="A66" s="82">
        <v>28</v>
      </c>
      <c r="B66" s="60" t="s">
        <v>149</v>
      </c>
      <c r="C66" s="224">
        <v>6931.442</v>
      </c>
      <c r="D66" s="224">
        <v>3793.5059999999999</v>
      </c>
      <c r="E66" s="225"/>
      <c r="F66" s="225"/>
      <c r="G66" s="225"/>
      <c r="H66" s="224">
        <v>200000</v>
      </c>
      <c r="I66" s="224">
        <v>39.494</v>
      </c>
      <c r="J66" s="224">
        <v>1043.914</v>
      </c>
      <c r="K66" s="225"/>
      <c r="L66" s="223">
        <f t="shared" si="7"/>
        <v>204876.91399999999</v>
      </c>
      <c r="M66" s="223">
        <f t="shared" si="8"/>
        <v>211808.356</v>
      </c>
      <c r="N66" s="226">
        <v>18194</v>
      </c>
      <c r="O66" s="223">
        <f t="shared" si="9"/>
        <v>230002.356</v>
      </c>
    </row>
    <row r="67" spans="1:15" s="219" customFormat="1" ht="17.100000000000001" customHeight="1" x14ac:dyDescent="0.2">
      <c r="A67" s="82">
        <v>29</v>
      </c>
      <c r="B67" s="60" t="s">
        <v>150</v>
      </c>
      <c r="C67" s="224">
        <v>8884.8860000000004</v>
      </c>
      <c r="D67" s="224">
        <v>9474.0190000000002</v>
      </c>
      <c r="E67" s="225"/>
      <c r="F67" s="225"/>
      <c r="G67" s="225"/>
      <c r="H67" s="225"/>
      <c r="I67" s="224">
        <v>5203.2309999999998</v>
      </c>
      <c r="J67" s="224">
        <v>5942.6220000000003</v>
      </c>
      <c r="K67" s="225"/>
      <c r="L67" s="223">
        <f t="shared" si="7"/>
        <v>20619.871999999999</v>
      </c>
      <c r="M67" s="223">
        <f t="shared" si="8"/>
        <v>29504.757999999998</v>
      </c>
      <c r="N67" s="226">
        <v>10000</v>
      </c>
      <c r="O67" s="223">
        <f t="shared" si="9"/>
        <v>39504.758000000002</v>
      </c>
    </row>
    <row r="68" spans="1:15" s="219" customFormat="1" ht="17.100000000000001" customHeight="1" x14ac:dyDescent="0.2">
      <c r="A68" s="82">
        <v>30</v>
      </c>
      <c r="B68" s="60" t="s">
        <v>151</v>
      </c>
      <c r="C68" s="224">
        <v>3937658</v>
      </c>
      <c r="D68" s="225">
        <v>1525132.5</v>
      </c>
      <c r="E68" s="225"/>
      <c r="F68" s="225">
        <v>300000</v>
      </c>
      <c r="G68" s="225">
        <v>233233</v>
      </c>
      <c r="H68" s="225">
        <v>250000</v>
      </c>
      <c r="I68" s="225">
        <v>428200.83500000002</v>
      </c>
      <c r="J68" s="225">
        <v>379878.03</v>
      </c>
      <c r="K68" s="225"/>
      <c r="L68" s="223">
        <f t="shared" si="7"/>
        <v>3116444.3650000002</v>
      </c>
      <c r="M68" s="223">
        <f t="shared" si="8"/>
        <v>7054102.3650000002</v>
      </c>
      <c r="N68" s="226">
        <v>3438448.4070000001</v>
      </c>
      <c r="O68" s="223">
        <f t="shared" si="9"/>
        <v>10492550.772</v>
      </c>
    </row>
    <row r="69" spans="1:15" s="219" customFormat="1" ht="17.100000000000001" customHeight="1" x14ac:dyDescent="0.2">
      <c r="A69" s="69">
        <v>31</v>
      </c>
      <c r="B69" s="51" t="s">
        <v>152</v>
      </c>
      <c r="C69" s="222">
        <f t="shared" ref="C69:N69" si="10">SUM(C70:C79)</f>
        <v>607859.74599999993</v>
      </c>
      <c r="D69" s="222">
        <f t="shared" si="10"/>
        <v>201706.44499999998</v>
      </c>
      <c r="E69" s="222">
        <f t="shared" si="10"/>
        <v>0</v>
      </c>
      <c r="F69" s="222">
        <f t="shared" si="10"/>
        <v>0</v>
      </c>
      <c r="G69" s="222">
        <f t="shared" si="10"/>
        <v>0</v>
      </c>
      <c r="H69" s="222">
        <f t="shared" si="10"/>
        <v>1002776.1139999999</v>
      </c>
      <c r="I69" s="222">
        <f t="shared" si="10"/>
        <v>312074.81400000001</v>
      </c>
      <c r="J69" s="222">
        <f t="shared" si="10"/>
        <v>57683.535000000003</v>
      </c>
      <c r="K69" s="222">
        <f t="shared" si="10"/>
        <v>0</v>
      </c>
      <c r="L69" s="222">
        <f t="shared" si="10"/>
        <v>1574240.9080000001</v>
      </c>
      <c r="M69" s="222">
        <f t="shared" si="10"/>
        <v>2182100.6540000001</v>
      </c>
      <c r="N69" s="222">
        <f t="shared" si="10"/>
        <v>3746569.0580000002</v>
      </c>
      <c r="O69" s="223">
        <f t="shared" si="9"/>
        <v>5928669.7120000003</v>
      </c>
    </row>
    <row r="70" spans="1:15" s="219" customFormat="1" ht="17.100000000000001" customHeight="1" x14ac:dyDescent="0.2">
      <c r="A70" s="436"/>
      <c r="B70" s="60" t="s">
        <v>153</v>
      </c>
      <c r="C70" s="232">
        <v>174835.7</v>
      </c>
      <c r="D70" s="225">
        <v>26636.411</v>
      </c>
      <c r="E70" s="225"/>
      <c r="F70" s="225"/>
      <c r="G70" s="225"/>
      <c r="H70" s="225"/>
      <c r="I70" s="225">
        <v>1319.2739999999999</v>
      </c>
      <c r="J70" s="225">
        <v>14224.621999999999</v>
      </c>
      <c r="K70" s="225"/>
      <c r="L70" s="223">
        <f t="shared" ref="L70:L81" si="11">D70+E70+F70+G70+H70+I70+J70+K70</f>
        <v>42180.307000000001</v>
      </c>
      <c r="M70" s="223">
        <f t="shared" ref="M70:M81" si="12">C70+D70+E70+F70+G70+H70+I70+J70+K70</f>
        <v>217016.00700000001</v>
      </c>
      <c r="N70" s="226"/>
      <c r="O70" s="223">
        <f t="shared" si="9"/>
        <v>217016.00700000001</v>
      </c>
    </row>
    <row r="71" spans="1:15" s="219" customFormat="1" ht="17.100000000000001" customHeight="1" x14ac:dyDescent="0.2">
      <c r="A71" s="437"/>
      <c r="B71" s="60" t="s">
        <v>154</v>
      </c>
      <c r="C71" s="232">
        <v>91683.930999999997</v>
      </c>
      <c r="D71" s="225">
        <v>56559.697</v>
      </c>
      <c r="E71" s="225"/>
      <c r="F71" s="225"/>
      <c r="G71" s="225"/>
      <c r="H71" s="225">
        <v>1002776.1139999999</v>
      </c>
      <c r="I71" s="225">
        <v>303938.73599999998</v>
      </c>
      <c r="J71" s="225">
        <v>14798.333000000001</v>
      </c>
      <c r="K71" s="225"/>
      <c r="L71" s="223">
        <f t="shared" si="11"/>
        <v>1378072.8800000001</v>
      </c>
      <c r="M71" s="223">
        <f t="shared" si="12"/>
        <v>1469756.811</v>
      </c>
      <c r="N71" s="226">
        <v>3737769.0580000002</v>
      </c>
      <c r="O71" s="223">
        <f t="shared" si="9"/>
        <v>5207525.8689999999</v>
      </c>
    </row>
    <row r="72" spans="1:15" s="219" customFormat="1" ht="17.100000000000001" customHeight="1" x14ac:dyDescent="0.2">
      <c r="A72" s="437"/>
      <c r="B72" s="60" t="s">
        <v>155</v>
      </c>
      <c r="C72" s="232">
        <v>10313.046</v>
      </c>
      <c r="D72" s="225">
        <v>13732.784</v>
      </c>
      <c r="E72" s="225"/>
      <c r="F72" s="225"/>
      <c r="G72" s="225"/>
      <c r="H72" s="225"/>
      <c r="I72" s="225">
        <v>408.43799999999999</v>
      </c>
      <c r="J72" s="225">
        <v>4915.7640000000001</v>
      </c>
      <c r="K72" s="225"/>
      <c r="L72" s="223">
        <f t="shared" si="11"/>
        <v>19056.986000000001</v>
      </c>
      <c r="M72" s="223">
        <f t="shared" si="12"/>
        <v>29370.031999999999</v>
      </c>
      <c r="N72" s="226"/>
      <c r="O72" s="223">
        <f t="shared" si="9"/>
        <v>29370.031999999999</v>
      </c>
    </row>
    <row r="73" spans="1:15" s="219" customFormat="1" ht="17.100000000000001" customHeight="1" x14ac:dyDescent="0.2">
      <c r="A73" s="437"/>
      <c r="B73" s="60" t="s">
        <v>156</v>
      </c>
      <c r="C73" s="224">
        <v>1485.675</v>
      </c>
      <c r="D73" s="224">
        <v>745.8</v>
      </c>
      <c r="E73" s="225"/>
      <c r="F73" s="225"/>
      <c r="G73" s="225"/>
      <c r="H73" s="225"/>
      <c r="I73" s="224">
        <v>33.531999999999996</v>
      </c>
      <c r="J73" s="224">
        <v>1700</v>
      </c>
      <c r="K73" s="225"/>
      <c r="L73" s="223">
        <f t="shared" si="11"/>
        <v>2479.3319999999999</v>
      </c>
      <c r="M73" s="223">
        <f t="shared" si="12"/>
        <v>3965.0070000000001</v>
      </c>
      <c r="N73" s="226">
        <v>2000</v>
      </c>
      <c r="O73" s="223">
        <f t="shared" si="9"/>
        <v>5965.0069999999996</v>
      </c>
    </row>
    <row r="74" spans="1:15" s="219" customFormat="1" ht="17.100000000000001" customHeight="1" x14ac:dyDescent="0.2">
      <c r="A74" s="437"/>
      <c r="B74" s="60" t="s">
        <v>157</v>
      </c>
      <c r="C74" s="224">
        <v>311729.87599999999</v>
      </c>
      <c r="D74" s="224">
        <v>101949.13499999999</v>
      </c>
      <c r="E74" s="225"/>
      <c r="F74" s="225"/>
      <c r="G74" s="225"/>
      <c r="H74" s="225"/>
      <c r="I74" s="224">
        <v>6280.9</v>
      </c>
      <c r="J74" s="224">
        <v>18224.88</v>
      </c>
      <c r="K74" s="225"/>
      <c r="L74" s="223">
        <f t="shared" si="11"/>
        <v>126454.91499999999</v>
      </c>
      <c r="M74" s="223">
        <f t="shared" si="12"/>
        <v>438184.79100000003</v>
      </c>
      <c r="N74" s="226">
        <v>6800</v>
      </c>
      <c r="O74" s="223">
        <f t="shared" si="9"/>
        <v>444984.79100000003</v>
      </c>
    </row>
    <row r="75" spans="1:15" s="219" customFormat="1" ht="17.100000000000001" customHeight="1" x14ac:dyDescent="0.2">
      <c r="A75" s="437"/>
      <c r="B75" s="60" t="s">
        <v>158</v>
      </c>
      <c r="C75" s="224">
        <v>17811.518</v>
      </c>
      <c r="D75" s="224">
        <v>2082.6179999999999</v>
      </c>
      <c r="E75" s="225"/>
      <c r="F75" s="225"/>
      <c r="G75" s="225"/>
      <c r="H75" s="225"/>
      <c r="I75" s="224">
        <v>93.933999999999997</v>
      </c>
      <c r="J75" s="224">
        <v>3819.9360000000001</v>
      </c>
      <c r="K75" s="225"/>
      <c r="L75" s="223">
        <f t="shared" si="11"/>
        <v>5996.4880000000003</v>
      </c>
      <c r="M75" s="223">
        <f t="shared" si="12"/>
        <v>23808.006000000001</v>
      </c>
      <c r="N75" s="226"/>
      <c r="O75" s="223">
        <f t="shared" si="9"/>
        <v>23808.006000000001</v>
      </c>
    </row>
    <row r="76" spans="1:15" s="219" customFormat="1" ht="17.100000000000001" customHeight="1" x14ac:dyDescent="0.2">
      <c r="A76" s="437"/>
      <c r="B76" s="60" t="s">
        <v>259</v>
      </c>
      <c r="C76" s="224"/>
      <c r="D76" s="224"/>
      <c r="E76" s="225"/>
      <c r="F76" s="225"/>
      <c r="G76" s="225"/>
      <c r="H76" s="225"/>
      <c r="I76" s="224"/>
      <c r="J76" s="224"/>
      <c r="K76" s="225"/>
      <c r="L76" s="223">
        <f t="shared" si="11"/>
        <v>0</v>
      </c>
      <c r="M76" s="223">
        <f t="shared" si="12"/>
        <v>0</v>
      </c>
      <c r="N76" s="226"/>
      <c r="O76" s="223">
        <f t="shared" si="9"/>
        <v>0</v>
      </c>
    </row>
    <row r="77" spans="1:15" s="219" customFormat="1" ht="17.100000000000001" customHeight="1" x14ac:dyDescent="0.2">
      <c r="A77" s="437"/>
      <c r="B77" s="60" t="s">
        <v>260</v>
      </c>
      <c r="C77" s="224"/>
      <c r="D77" s="224"/>
      <c r="E77" s="225"/>
      <c r="F77" s="225"/>
      <c r="G77" s="225"/>
      <c r="H77" s="225"/>
      <c r="I77" s="224"/>
      <c r="J77" s="224"/>
      <c r="K77" s="225"/>
      <c r="L77" s="223">
        <f t="shared" si="11"/>
        <v>0</v>
      </c>
      <c r="M77" s="223">
        <f t="shared" si="12"/>
        <v>0</v>
      </c>
      <c r="N77" s="226"/>
      <c r="O77" s="223">
        <f t="shared" si="9"/>
        <v>0</v>
      </c>
    </row>
    <row r="78" spans="1:15" s="219" customFormat="1" ht="17.100000000000001" customHeight="1" x14ac:dyDescent="0.2">
      <c r="A78" s="437"/>
      <c r="B78" s="60" t="s">
        <v>275</v>
      </c>
      <c r="C78" s="224"/>
      <c r="D78" s="224"/>
      <c r="E78" s="225"/>
      <c r="F78" s="225"/>
      <c r="G78" s="225"/>
      <c r="H78" s="225"/>
      <c r="I78" s="224"/>
      <c r="J78" s="224"/>
      <c r="K78" s="225"/>
      <c r="L78" s="223">
        <f t="shared" si="11"/>
        <v>0</v>
      </c>
      <c r="M78" s="223">
        <f t="shared" si="12"/>
        <v>0</v>
      </c>
      <c r="N78" s="226"/>
      <c r="O78" s="223">
        <f t="shared" si="9"/>
        <v>0</v>
      </c>
    </row>
    <row r="79" spans="1:15" s="219" customFormat="1" ht="17.100000000000001" customHeight="1" x14ac:dyDescent="0.2">
      <c r="A79" s="438"/>
      <c r="B79" s="60" t="s">
        <v>276</v>
      </c>
      <c r="C79" s="224"/>
      <c r="D79" s="224"/>
      <c r="E79" s="225"/>
      <c r="F79" s="225"/>
      <c r="G79" s="225"/>
      <c r="H79" s="225"/>
      <c r="I79" s="224"/>
      <c r="J79" s="224"/>
      <c r="K79" s="225"/>
      <c r="L79" s="223">
        <f t="shared" si="11"/>
        <v>0</v>
      </c>
      <c r="M79" s="223">
        <f t="shared" si="12"/>
        <v>0</v>
      </c>
      <c r="N79" s="226"/>
      <c r="O79" s="223">
        <f t="shared" si="9"/>
        <v>0</v>
      </c>
    </row>
    <row r="80" spans="1:15" s="219" customFormat="1" ht="17.100000000000001" customHeight="1" x14ac:dyDescent="0.2">
      <c r="A80" s="74">
        <v>32</v>
      </c>
      <c r="B80" s="60" t="s">
        <v>159</v>
      </c>
      <c r="C80" s="224">
        <v>252995.28899999999</v>
      </c>
      <c r="D80" s="224">
        <v>34989</v>
      </c>
      <c r="E80" s="225"/>
      <c r="F80" s="225"/>
      <c r="G80" s="225"/>
      <c r="H80" s="225"/>
      <c r="I80" s="224">
        <v>172</v>
      </c>
      <c r="J80" s="224">
        <v>3917</v>
      </c>
      <c r="K80" s="224"/>
      <c r="L80" s="223">
        <f t="shared" si="11"/>
        <v>39078</v>
      </c>
      <c r="M80" s="223">
        <f t="shared" si="12"/>
        <v>292073.28899999999</v>
      </c>
      <c r="N80" s="226">
        <v>22453.867999999999</v>
      </c>
      <c r="O80" s="223">
        <f t="shared" si="9"/>
        <v>314527.15700000001</v>
      </c>
    </row>
    <row r="81" spans="1:16" s="219" customFormat="1" ht="17.100000000000001" customHeight="1" x14ac:dyDescent="0.2">
      <c r="A81" s="448" t="s">
        <v>160</v>
      </c>
      <c r="B81" s="449"/>
      <c r="C81" s="222">
        <f t="shared" ref="C81:K81" si="13">C6+C13+C16+C36+C37+C44+C45+C46+C47+C48+C49+C50+C51+C52+C53+C54+C55+C56+C57+C58+C59+C60+C61+C62+C63+C64+C65+C66+C67+C68+C69+C80</f>
        <v>23876681.185999997</v>
      </c>
      <c r="D81" s="222">
        <f t="shared" si="13"/>
        <v>11518960.494999997</v>
      </c>
      <c r="E81" s="222">
        <f t="shared" si="13"/>
        <v>1072435</v>
      </c>
      <c r="F81" s="222">
        <f t="shared" si="13"/>
        <v>2967505.9110000003</v>
      </c>
      <c r="G81" s="222">
        <f t="shared" si="13"/>
        <v>2479173.6740000001</v>
      </c>
      <c r="H81" s="222">
        <f t="shared" si="13"/>
        <v>5315344.7080000006</v>
      </c>
      <c r="I81" s="222">
        <f t="shared" si="13"/>
        <v>6028171.7529999996</v>
      </c>
      <c r="J81" s="222">
        <f t="shared" si="13"/>
        <v>2697817.9908999996</v>
      </c>
      <c r="K81" s="222">
        <f t="shared" si="13"/>
        <v>4906029.0420000004</v>
      </c>
      <c r="L81" s="223">
        <f t="shared" si="11"/>
        <v>36985438.573899999</v>
      </c>
      <c r="M81" s="223">
        <f t="shared" si="12"/>
        <v>60862119.759899996</v>
      </c>
      <c r="N81" s="223">
        <f>N6+N13+N16+N36+N37+N44+N45+N46+N47+N48+N49+N50+N51+N52+N53+N54+N55+N56+N57+N58+N59+N60+N61+N62+N63+N64+N65+N66+N67+N68+N69+N80</f>
        <v>25866692.328000002</v>
      </c>
      <c r="O81" s="223">
        <f t="shared" si="9"/>
        <v>86728812.087899998</v>
      </c>
      <c r="P81" s="233"/>
    </row>
    <row r="82" spans="1:16" ht="17.100000000000001" customHeight="1" x14ac:dyDescent="0.2">
      <c r="A82" s="63"/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78"/>
    </row>
    <row r="84" spans="1:16" ht="17.100000000000001" customHeight="1" x14ac:dyDescent="0.2">
      <c r="O84" s="83"/>
    </row>
    <row r="90" spans="1:16" ht="17.100000000000001" customHeight="1" x14ac:dyDescent="0.2">
      <c r="O90" s="66"/>
    </row>
  </sheetData>
  <mergeCells count="20">
    <mergeCell ref="A38:A39"/>
    <mergeCell ref="A17:A23"/>
    <mergeCell ref="A7:A12"/>
    <mergeCell ref="O4:O5"/>
    <mergeCell ref="A1:B1"/>
    <mergeCell ref="A2:O2"/>
    <mergeCell ref="N3:O3"/>
    <mergeCell ref="A4:A5"/>
    <mergeCell ref="B4:B5"/>
    <mergeCell ref="E4:E5"/>
    <mergeCell ref="F4:F5"/>
    <mergeCell ref="G4:G5"/>
    <mergeCell ref="A81:B81"/>
    <mergeCell ref="G42:G43"/>
    <mergeCell ref="O42:O43"/>
    <mergeCell ref="A42:A43"/>
    <mergeCell ref="B42:B43"/>
    <mergeCell ref="E42:E43"/>
    <mergeCell ref="F42:F43"/>
    <mergeCell ref="A70:A79"/>
  </mergeCells>
  <pageMargins left="0.17" right="0.24" top="0.33" bottom="0.4" header="0.31496062992125984" footer="0.31496062992125984"/>
  <pageSetup paperSize="9" scale="73" orientation="landscape" r:id="rId1"/>
  <rowBreaks count="1" manualBreakCount="1">
    <brk id="4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0"/>
  <sheetViews>
    <sheetView rightToLeft="1" view="pageBreakPreview" zoomScale="60" zoomScaleNormal="100" workbookViewId="0">
      <selection activeCell="H13" sqref="H13"/>
    </sheetView>
  </sheetViews>
  <sheetFormatPr defaultColWidth="9" defaultRowHeight="14.1" customHeight="1" x14ac:dyDescent="0.2"/>
  <cols>
    <col min="1" max="1" width="4" style="46" customWidth="1"/>
    <col min="2" max="2" width="30" style="45" customWidth="1"/>
    <col min="3" max="3" width="9.625" style="198" customWidth="1"/>
    <col min="4" max="4" width="8.375" style="198" customWidth="1"/>
    <col min="5" max="5" width="8" style="198" bestFit="1" customWidth="1"/>
    <col min="6" max="6" width="8.625" style="198" customWidth="1"/>
    <col min="7" max="8" width="8.375" style="198" customWidth="1"/>
    <col min="9" max="9" width="8.875" style="198" bestFit="1" customWidth="1"/>
    <col min="10" max="10" width="8.375" style="198" customWidth="1"/>
    <col min="11" max="11" width="8.625" style="198" customWidth="1"/>
    <col min="12" max="12" width="9.75" style="198" customWidth="1"/>
    <col min="13" max="14" width="9.625" style="198" bestFit="1" customWidth="1"/>
    <col min="15" max="15" width="9.875" style="198" customWidth="1"/>
    <col min="16" max="16384" width="9" style="198"/>
  </cols>
  <sheetData>
    <row r="1" spans="1:15" ht="14.1" customHeight="1" x14ac:dyDescent="0.2">
      <c r="A1" s="450"/>
      <c r="B1" s="450"/>
    </row>
    <row r="2" spans="1:15" ht="22.5" x14ac:dyDescent="0.3">
      <c r="A2" s="451" t="s">
        <v>293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4.1" customHeight="1" x14ac:dyDescent="0.2">
      <c r="N3" s="457" t="s">
        <v>76</v>
      </c>
      <c r="O3" s="457"/>
    </row>
    <row r="4" spans="1:15" ht="14.1" customHeight="1" x14ac:dyDescent="0.2">
      <c r="A4" s="439" t="s">
        <v>1</v>
      </c>
      <c r="B4" s="446" t="s">
        <v>77</v>
      </c>
      <c r="C4" s="260" t="s">
        <v>78</v>
      </c>
      <c r="D4" s="199" t="s">
        <v>79</v>
      </c>
      <c r="E4" s="453" t="s">
        <v>80</v>
      </c>
      <c r="F4" s="453" t="s">
        <v>81</v>
      </c>
      <c r="G4" s="453" t="s">
        <v>82</v>
      </c>
      <c r="H4" s="199" t="s">
        <v>83</v>
      </c>
      <c r="I4" s="199" t="s">
        <v>84</v>
      </c>
      <c r="J4" s="199" t="s">
        <v>85</v>
      </c>
      <c r="K4" s="199" t="s">
        <v>86</v>
      </c>
      <c r="L4" s="200" t="s">
        <v>87</v>
      </c>
      <c r="M4" s="200" t="s">
        <v>88</v>
      </c>
      <c r="N4" s="200" t="s">
        <v>89</v>
      </c>
      <c r="O4" s="455" t="s">
        <v>90</v>
      </c>
    </row>
    <row r="5" spans="1:15" ht="14.1" customHeight="1" x14ac:dyDescent="0.2">
      <c r="A5" s="440"/>
      <c r="B5" s="447"/>
      <c r="C5" s="201" t="s">
        <v>91</v>
      </c>
      <c r="D5" s="202" t="s">
        <v>92</v>
      </c>
      <c r="E5" s="454"/>
      <c r="F5" s="454"/>
      <c r="G5" s="454"/>
      <c r="H5" s="202" t="s">
        <v>93</v>
      </c>
      <c r="I5" s="202" t="s">
        <v>94</v>
      </c>
      <c r="J5" s="202" t="s">
        <v>95</v>
      </c>
      <c r="K5" s="202" t="s">
        <v>96</v>
      </c>
      <c r="L5" s="203" t="s">
        <v>97</v>
      </c>
      <c r="M5" s="203" t="s">
        <v>98</v>
      </c>
      <c r="N5" s="203" t="s">
        <v>99</v>
      </c>
      <c r="O5" s="456"/>
    </row>
    <row r="6" spans="1:15" ht="14.1" customHeight="1" x14ac:dyDescent="0.2">
      <c r="A6" s="69">
        <v>1</v>
      </c>
      <c r="B6" s="70" t="s">
        <v>100</v>
      </c>
      <c r="C6" s="204">
        <f t="shared" ref="C6:K6" si="0">SUM(C7:C12)</f>
        <v>148573.93</v>
      </c>
      <c r="D6" s="204">
        <f t="shared" si="0"/>
        <v>134816.46599999999</v>
      </c>
      <c r="E6" s="204">
        <f t="shared" si="0"/>
        <v>0</v>
      </c>
      <c r="F6" s="204">
        <f t="shared" si="0"/>
        <v>0</v>
      </c>
      <c r="G6" s="204">
        <f t="shared" si="0"/>
        <v>0</v>
      </c>
      <c r="H6" s="204">
        <f t="shared" si="0"/>
        <v>6708.2</v>
      </c>
      <c r="I6" s="204">
        <f t="shared" si="0"/>
        <v>65699.617000000013</v>
      </c>
      <c r="J6" s="204">
        <f t="shared" si="0"/>
        <v>15076.398999999999</v>
      </c>
      <c r="K6" s="204">
        <f t="shared" si="0"/>
        <v>0</v>
      </c>
      <c r="L6" s="197">
        <f t="shared" ref="L6:L39" si="1">D6+E6+F6+G6+H6+I6+J6+K6</f>
        <v>222300.682</v>
      </c>
      <c r="M6" s="197">
        <f t="shared" ref="M6:M39" si="2">C6+D6+E6+F6+G6+H6+I6+J6+K6</f>
        <v>370874.61199999996</v>
      </c>
      <c r="N6" s="197">
        <f>SUM(N7:N12)</f>
        <v>1049.6130000000001</v>
      </c>
      <c r="O6" s="197">
        <f t="shared" ref="O6:O39" si="3">M6+N6</f>
        <v>371924.22499999998</v>
      </c>
    </row>
    <row r="7" spans="1:15" ht="14.1" customHeight="1" x14ac:dyDescent="0.2">
      <c r="A7" s="436"/>
      <c r="B7" s="72" t="s">
        <v>101</v>
      </c>
      <c r="C7" s="205">
        <v>79846.826000000001</v>
      </c>
      <c r="D7" s="205">
        <v>109804.84</v>
      </c>
      <c r="E7" s="205"/>
      <c r="F7" s="205"/>
      <c r="G7" s="205"/>
      <c r="H7" s="205">
        <v>6649.7</v>
      </c>
      <c r="I7" s="205">
        <v>21947.817999999999</v>
      </c>
      <c r="J7" s="205">
        <v>10027.794</v>
      </c>
      <c r="K7" s="205"/>
      <c r="L7" s="197">
        <f t="shared" si="1"/>
        <v>148430.152</v>
      </c>
      <c r="M7" s="197">
        <f t="shared" si="2"/>
        <v>228276.978</v>
      </c>
      <c r="N7" s="195"/>
      <c r="O7" s="197">
        <f t="shared" si="3"/>
        <v>228276.978</v>
      </c>
    </row>
    <row r="8" spans="1:15" ht="14.1" customHeight="1" x14ac:dyDescent="0.2">
      <c r="A8" s="437"/>
      <c r="B8" s="72" t="s">
        <v>102</v>
      </c>
      <c r="C8" s="205"/>
      <c r="D8" s="205"/>
      <c r="E8" s="205"/>
      <c r="F8" s="205"/>
      <c r="G8" s="205"/>
      <c r="H8" s="205"/>
      <c r="I8" s="205"/>
      <c r="J8" s="205"/>
      <c r="K8" s="205"/>
      <c r="L8" s="197">
        <f t="shared" si="1"/>
        <v>0</v>
      </c>
      <c r="M8" s="197">
        <f t="shared" si="2"/>
        <v>0</v>
      </c>
      <c r="N8" s="195"/>
      <c r="O8" s="197">
        <f t="shared" si="3"/>
        <v>0</v>
      </c>
    </row>
    <row r="9" spans="1:15" ht="14.1" customHeight="1" x14ac:dyDescent="0.2">
      <c r="A9" s="437"/>
      <c r="B9" s="72" t="s">
        <v>103</v>
      </c>
      <c r="C9" s="205">
        <v>14097.195</v>
      </c>
      <c r="D9" s="205">
        <v>2968.2530000000002</v>
      </c>
      <c r="E9" s="205"/>
      <c r="F9" s="205"/>
      <c r="G9" s="205"/>
      <c r="H9" s="205"/>
      <c r="I9" s="205">
        <v>43589.724999999999</v>
      </c>
      <c r="J9" s="205">
        <v>1461.8530000000001</v>
      </c>
      <c r="K9" s="205"/>
      <c r="L9" s="197">
        <f t="shared" si="1"/>
        <v>48019.830999999998</v>
      </c>
      <c r="M9" s="197">
        <f t="shared" si="2"/>
        <v>62117.025999999998</v>
      </c>
      <c r="N9" s="195"/>
      <c r="O9" s="197">
        <f t="shared" si="3"/>
        <v>62117.025999999998</v>
      </c>
    </row>
    <row r="10" spans="1:15" ht="14.1" customHeight="1" x14ac:dyDescent="0.2">
      <c r="A10" s="437"/>
      <c r="B10" s="72" t="s">
        <v>104</v>
      </c>
      <c r="C10" s="205">
        <v>452.23899999999998</v>
      </c>
      <c r="D10" s="205">
        <v>286.37900000000002</v>
      </c>
      <c r="E10" s="205"/>
      <c r="F10" s="205"/>
      <c r="G10" s="205"/>
      <c r="H10" s="205"/>
      <c r="I10" s="205">
        <v>12.1</v>
      </c>
      <c r="J10" s="205">
        <v>231.90700000000001</v>
      </c>
      <c r="K10" s="205"/>
      <c r="L10" s="197">
        <f t="shared" si="1"/>
        <v>530.38600000000008</v>
      </c>
      <c r="M10" s="197">
        <f t="shared" si="2"/>
        <v>982.625</v>
      </c>
      <c r="N10" s="195"/>
      <c r="O10" s="197">
        <f t="shared" si="3"/>
        <v>982.625</v>
      </c>
    </row>
    <row r="11" spans="1:15" ht="14.1" customHeight="1" x14ac:dyDescent="0.2">
      <c r="A11" s="437"/>
      <c r="B11" s="72" t="s">
        <v>105</v>
      </c>
      <c r="C11" s="205">
        <v>31466.585999999999</v>
      </c>
      <c r="D11" s="205">
        <v>13280.258</v>
      </c>
      <c r="E11" s="205"/>
      <c r="F11" s="205"/>
      <c r="G11" s="205"/>
      <c r="H11" s="205">
        <v>58.5</v>
      </c>
      <c r="I11" s="205">
        <v>113.095</v>
      </c>
      <c r="J11" s="205">
        <v>2120.085</v>
      </c>
      <c r="K11" s="205"/>
      <c r="L11" s="197">
        <f t="shared" si="1"/>
        <v>15571.937999999998</v>
      </c>
      <c r="M11" s="197">
        <f t="shared" si="2"/>
        <v>47038.523999999998</v>
      </c>
      <c r="N11" s="195">
        <v>123.14100000000001</v>
      </c>
      <c r="O11" s="197">
        <f t="shared" si="3"/>
        <v>47161.665000000001</v>
      </c>
    </row>
    <row r="12" spans="1:15" ht="14.1" customHeight="1" x14ac:dyDescent="0.2">
      <c r="A12" s="438"/>
      <c r="B12" s="72" t="s">
        <v>106</v>
      </c>
      <c r="C12" s="205">
        <v>22711.083999999999</v>
      </c>
      <c r="D12" s="205">
        <v>8476.7360000000008</v>
      </c>
      <c r="E12" s="205"/>
      <c r="F12" s="205"/>
      <c r="G12" s="205"/>
      <c r="H12" s="205"/>
      <c r="I12" s="205">
        <v>36.878999999999998</v>
      </c>
      <c r="J12" s="205">
        <v>1234.76</v>
      </c>
      <c r="K12" s="205"/>
      <c r="L12" s="197">
        <f t="shared" si="1"/>
        <v>9748.3750000000018</v>
      </c>
      <c r="M12" s="197">
        <f t="shared" si="2"/>
        <v>32459.458999999999</v>
      </c>
      <c r="N12" s="195">
        <v>926.47199999999998</v>
      </c>
      <c r="O12" s="197">
        <f t="shared" si="3"/>
        <v>33385.930999999997</v>
      </c>
    </row>
    <row r="13" spans="1:15" ht="14.1" customHeight="1" x14ac:dyDescent="0.2">
      <c r="A13" s="74">
        <v>2</v>
      </c>
      <c r="B13" s="70" t="s">
        <v>107</v>
      </c>
      <c r="C13" s="204">
        <f t="shared" ref="C13:K13" si="4">C14+C15</f>
        <v>47214.897000000004</v>
      </c>
      <c r="D13" s="204">
        <f t="shared" si="4"/>
        <v>22665.911</v>
      </c>
      <c r="E13" s="204">
        <f t="shared" si="4"/>
        <v>0</v>
      </c>
      <c r="F13" s="204">
        <f t="shared" si="4"/>
        <v>0</v>
      </c>
      <c r="G13" s="204">
        <f t="shared" si="4"/>
        <v>0</v>
      </c>
      <c r="H13" s="204">
        <f t="shared" si="4"/>
        <v>4435.8010000000004</v>
      </c>
      <c r="I13" s="204">
        <f t="shared" si="4"/>
        <v>649.42899999999997</v>
      </c>
      <c r="J13" s="204">
        <f t="shared" si="4"/>
        <v>3109.2449999999999</v>
      </c>
      <c r="K13" s="204">
        <f t="shared" si="4"/>
        <v>0</v>
      </c>
      <c r="L13" s="197">
        <f t="shared" si="1"/>
        <v>30860.385999999999</v>
      </c>
      <c r="M13" s="197">
        <f t="shared" si="2"/>
        <v>78075.28300000001</v>
      </c>
      <c r="N13" s="197">
        <f>N14+N15</f>
        <v>75.356999999999999</v>
      </c>
      <c r="O13" s="197">
        <f t="shared" si="3"/>
        <v>78150.640000000014</v>
      </c>
    </row>
    <row r="14" spans="1:15" ht="14.1" customHeight="1" x14ac:dyDescent="0.2">
      <c r="A14" s="74"/>
      <c r="B14" s="72" t="s">
        <v>108</v>
      </c>
      <c r="C14" s="205">
        <v>44810.033000000003</v>
      </c>
      <c r="D14" s="205">
        <v>22314.28</v>
      </c>
      <c r="E14" s="205"/>
      <c r="F14" s="205"/>
      <c r="G14" s="205"/>
      <c r="H14" s="205">
        <v>4435.8010000000004</v>
      </c>
      <c r="I14" s="205">
        <v>644.95399999999995</v>
      </c>
      <c r="J14" s="205">
        <v>2852.5839999999998</v>
      </c>
      <c r="K14" s="205"/>
      <c r="L14" s="197">
        <f t="shared" si="1"/>
        <v>30247.618999999999</v>
      </c>
      <c r="M14" s="197">
        <f t="shared" si="2"/>
        <v>75057.652000000002</v>
      </c>
      <c r="N14" s="195"/>
      <c r="O14" s="197">
        <f t="shared" si="3"/>
        <v>75057.652000000002</v>
      </c>
    </row>
    <row r="15" spans="1:15" ht="14.1" customHeight="1" x14ac:dyDescent="0.2">
      <c r="A15" s="74"/>
      <c r="B15" s="72" t="s">
        <v>281</v>
      </c>
      <c r="C15" s="205">
        <v>2404.864</v>
      </c>
      <c r="D15" s="205">
        <v>351.63099999999997</v>
      </c>
      <c r="E15" s="205"/>
      <c r="F15" s="205"/>
      <c r="G15" s="205"/>
      <c r="H15" s="205"/>
      <c r="I15" s="205">
        <v>4.4749999999999996</v>
      </c>
      <c r="J15" s="205">
        <v>256.661</v>
      </c>
      <c r="K15" s="205"/>
      <c r="L15" s="197">
        <f t="shared" si="1"/>
        <v>612.76700000000005</v>
      </c>
      <c r="M15" s="197">
        <f t="shared" si="2"/>
        <v>3017.6309999999999</v>
      </c>
      <c r="N15" s="195">
        <v>75.356999999999999</v>
      </c>
      <c r="O15" s="197">
        <f t="shared" si="3"/>
        <v>3092.9879999999998</v>
      </c>
    </row>
    <row r="16" spans="1:15" ht="14.1" customHeight="1" x14ac:dyDescent="0.2">
      <c r="A16" s="69">
        <v>3</v>
      </c>
      <c r="B16" s="70" t="s">
        <v>282</v>
      </c>
      <c r="C16" s="204">
        <f t="shared" ref="C16:K16" si="5">SUM(C17:C35)</f>
        <v>604169.77799999982</v>
      </c>
      <c r="D16" s="204">
        <f t="shared" si="5"/>
        <v>257892.88900000005</v>
      </c>
      <c r="E16" s="204">
        <f t="shared" si="5"/>
        <v>0</v>
      </c>
      <c r="F16" s="204">
        <f t="shared" si="5"/>
        <v>0</v>
      </c>
      <c r="G16" s="204">
        <f t="shared" si="5"/>
        <v>199</v>
      </c>
      <c r="H16" s="204">
        <f t="shared" si="5"/>
        <v>155190.416</v>
      </c>
      <c r="I16" s="204">
        <f t="shared" si="5"/>
        <v>455103.73800000001</v>
      </c>
      <c r="J16" s="204">
        <f t="shared" si="5"/>
        <v>70926.683999999994</v>
      </c>
      <c r="K16" s="204">
        <f t="shared" si="5"/>
        <v>0</v>
      </c>
      <c r="L16" s="197">
        <f t="shared" si="1"/>
        <v>939312.72700000007</v>
      </c>
      <c r="M16" s="197">
        <f t="shared" si="2"/>
        <v>1543482.5049999999</v>
      </c>
      <c r="N16" s="197">
        <f>SUM(N17:N35)</f>
        <v>344433.37899999996</v>
      </c>
      <c r="O16" s="197">
        <f t="shared" si="3"/>
        <v>1887915.8839999998</v>
      </c>
    </row>
    <row r="17" spans="1:15" ht="14.1" customHeight="1" x14ac:dyDescent="0.2">
      <c r="A17" s="436"/>
      <c r="B17" s="72" t="s">
        <v>110</v>
      </c>
      <c r="C17" s="205">
        <v>31059.760999999999</v>
      </c>
      <c r="D17" s="205">
        <v>19406.496999999999</v>
      </c>
      <c r="E17" s="205"/>
      <c r="F17" s="205"/>
      <c r="G17" s="205"/>
      <c r="H17" s="205">
        <v>599.09</v>
      </c>
      <c r="I17" s="205">
        <v>264.85000000000002</v>
      </c>
      <c r="J17" s="205">
        <v>7071.56</v>
      </c>
      <c r="K17" s="205"/>
      <c r="L17" s="197">
        <f t="shared" si="1"/>
        <v>27341.996999999999</v>
      </c>
      <c r="M17" s="197">
        <f t="shared" si="2"/>
        <v>58401.757999999994</v>
      </c>
      <c r="N17" s="195">
        <v>22130.634999999998</v>
      </c>
      <c r="O17" s="197">
        <f t="shared" si="3"/>
        <v>80532.392999999996</v>
      </c>
    </row>
    <row r="18" spans="1:15" ht="14.1" customHeight="1" x14ac:dyDescent="0.2">
      <c r="A18" s="437"/>
      <c r="B18" s="72" t="s">
        <v>111</v>
      </c>
      <c r="C18" s="205">
        <v>126975.041</v>
      </c>
      <c r="D18" s="205">
        <v>113207.338</v>
      </c>
      <c r="E18" s="205"/>
      <c r="F18" s="205"/>
      <c r="G18" s="205"/>
      <c r="H18" s="205">
        <v>4293.1930000000002</v>
      </c>
      <c r="I18" s="205">
        <v>118882.68</v>
      </c>
      <c r="J18" s="205">
        <v>30355.587</v>
      </c>
      <c r="K18" s="205"/>
      <c r="L18" s="197">
        <f t="shared" si="1"/>
        <v>266738.79800000001</v>
      </c>
      <c r="M18" s="197">
        <f t="shared" si="2"/>
        <v>393713.83899999998</v>
      </c>
      <c r="N18" s="195">
        <v>210471.976</v>
      </c>
      <c r="O18" s="197">
        <f t="shared" si="3"/>
        <v>604185.81499999994</v>
      </c>
    </row>
    <row r="19" spans="1:15" ht="14.1" customHeight="1" x14ac:dyDescent="0.2">
      <c r="A19" s="437"/>
      <c r="B19" s="72" t="s">
        <v>112</v>
      </c>
      <c r="C19" s="205">
        <v>34005.392</v>
      </c>
      <c r="D19" s="205">
        <v>3557.4259999999999</v>
      </c>
      <c r="E19" s="205"/>
      <c r="F19" s="205"/>
      <c r="G19" s="205"/>
      <c r="H19" s="205"/>
      <c r="I19" s="205">
        <v>236.535</v>
      </c>
      <c r="J19" s="205">
        <v>310.50099999999998</v>
      </c>
      <c r="K19" s="205"/>
      <c r="L19" s="197">
        <f t="shared" si="1"/>
        <v>4104.4619999999995</v>
      </c>
      <c r="M19" s="197">
        <f t="shared" si="2"/>
        <v>38109.853999999999</v>
      </c>
      <c r="N19" s="195">
        <v>3077.86</v>
      </c>
      <c r="O19" s="197">
        <f t="shared" si="3"/>
        <v>41187.714</v>
      </c>
    </row>
    <row r="20" spans="1:15" ht="14.1" customHeight="1" x14ac:dyDescent="0.2">
      <c r="A20" s="437"/>
      <c r="B20" s="72" t="s">
        <v>113</v>
      </c>
      <c r="C20" s="205">
        <v>906.06600000000003</v>
      </c>
      <c r="D20" s="205">
        <v>419.18799999999999</v>
      </c>
      <c r="E20" s="205"/>
      <c r="F20" s="205"/>
      <c r="G20" s="205"/>
      <c r="H20" s="205"/>
      <c r="I20" s="205">
        <v>2.9</v>
      </c>
      <c r="J20" s="205">
        <v>109.387</v>
      </c>
      <c r="K20" s="205"/>
      <c r="L20" s="197">
        <f t="shared" si="1"/>
        <v>531.47499999999991</v>
      </c>
      <c r="M20" s="197">
        <f t="shared" si="2"/>
        <v>1437.5409999999999</v>
      </c>
      <c r="N20" s="195"/>
      <c r="O20" s="197">
        <f t="shared" si="3"/>
        <v>1437.5409999999999</v>
      </c>
    </row>
    <row r="21" spans="1:15" ht="14.1" customHeight="1" x14ac:dyDescent="0.2">
      <c r="A21" s="437"/>
      <c r="B21" s="72" t="s">
        <v>114</v>
      </c>
      <c r="C21" s="205">
        <v>36131.17</v>
      </c>
      <c r="D21" s="205">
        <v>53769.510999999999</v>
      </c>
      <c r="E21" s="205"/>
      <c r="F21" s="205"/>
      <c r="G21" s="205">
        <v>199</v>
      </c>
      <c r="H21" s="205">
        <v>534.55999999999995</v>
      </c>
      <c r="I21" s="205">
        <v>228582.87400000001</v>
      </c>
      <c r="J21" s="205">
        <v>2118.0439999999999</v>
      </c>
      <c r="K21" s="205"/>
      <c r="L21" s="197">
        <f t="shared" si="1"/>
        <v>285203.989</v>
      </c>
      <c r="M21" s="197">
        <f t="shared" si="2"/>
        <v>321335.15899999999</v>
      </c>
      <c r="N21" s="195">
        <v>21568.382000000001</v>
      </c>
      <c r="O21" s="197">
        <f t="shared" si="3"/>
        <v>342903.54099999997</v>
      </c>
    </row>
    <row r="22" spans="1:15" ht="14.1" customHeight="1" x14ac:dyDescent="0.2">
      <c r="A22" s="437"/>
      <c r="B22" s="72" t="s">
        <v>283</v>
      </c>
      <c r="C22" s="205">
        <v>805.50400000000002</v>
      </c>
      <c r="D22" s="205">
        <v>309.85199999999998</v>
      </c>
      <c r="E22" s="205"/>
      <c r="F22" s="205"/>
      <c r="G22" s="205"/>
      <c r="H22" s="205"/>
      <c r="I22" s="205">
        <v>2.0499999999999998</v>
      </c>
      <c r="J22" s="205">
        <v>71.405000000000001</v>
      </c>
      <c r="K22" s="205"/>
      <c r="L22" s="197">
        <f t="shared" si="1"/>
        <v>383.30700000000002</v>
      </c>
      <c r="M22" s="197">
        <f t="shared" si="2"/>
        <v>1188.8109999999999</v>
      </c>
      <c r="N22" s="195"/>
      <c r="O22" s="197">
        <f t="shared" si="3"/>
        <v>1188.8109999999999</v>
      </c>
    </row>
    <row r="23" spans="1:15" ht="14.1" customHeight="1" x14ac:dyDescent="0.2">
      <c r="A23" s="437"/>
      <c r="B23" s="72" t="s">
        <v>115</v>
      </c>
      <c r="C23" s="205">
        <v>76382.880999999994</v>
      </c>
      <c r="D23" s="205">
        <v>41077.21</v>
      </c>
      <c r="E23" s="205"/>
      <c r="F23" s="205"/>
      <c r="G23" s="205"/>
      <c r="H23" s="205">
        <v>1530.375</v>
      </c>
      <c r="I23" s="205">
        <v>351.79500000000002</v>
      </c>
      <c r="J23" s="205">
        <v>4687.2690000000002</v>
      </c>
      <c r="K23" s="205"/>
      <c r="L23" s="197">
        <f t="shared" si="1"/>
        <v>47646.648999999998</v>
      </c>
      <c r="M23" s="197">
        <f t="shared" si="2"/>
        <v>124029.52999999998</v>
      </c>
      <c r="N23" s="195">
        <v>58108.472999999998</v>
      </c>
      <c r="O23" s="197">
        <f t="shared" si="3"/>
        <v>182138.00299999997</v>
      </c>
    </row>
    <row r="24" spans="1:15" ht="14.1" customHeight="1" x14ac:dyDescent="0.2">
      <c r="A24" s="259"/>
      <c r="B24" s="72" t="s">
        <v>161</v>
      </c>
      <c r="C24" s="205">
        <v>1566.549</v>
      </c>
      <c r="D24" s="205">
        <v>709.21199999999999</v>
      </c>
      <c r="E24" s="205"/>
      <c r="F24" s="205"/>
      <c r="G24" s="205"/>
      <c r="H24" s="205"/>
      <c r="I24" s="205">
        <v>8.5749999999999993</v>
      </c>
      <c r="J24" s="205">
        <v>616.16999999999996</v>
      </c>
      <c r="K24" s="205"/>
      <c r="L24" s="197">
        <f t="shared" si="1"/>
        <v>1333.9569999999999</v>
      </c>
      <c r="M24" s="197">
        <f t="shared" si="2"/>
        <v>2900.5059999999999</v>
      </c>
      <c r="N24" s="195"/>
      <c r="O24" s="197">
        <f t="shared" si="3"/>
        <v>2900.5059999999999</v>
      </c>
    </row>
    <row r="25" spans="1:15" ht="14.1" customHeight="1" x14ac:dyDescent="0.2">
      <c r="A25" s="259"/>
      <c r="B25" s="72" t="s">
        <v>284</v>
      </c>
      <c r="C25" s="205">
        <v>1148.175</v>
      </c>
      <c r="D25" s="205">
        <v>1044.528</v>
      </c>
      <c r="E25" s="205"/>
      <c r="F25" s="205"/>
      <c r="G25" s="205"/>
      <c r="H25" s="205"/>
      <c r="I25" s="205">
        <v>29.11</v>
      </c>
      <c r="J25" s="205">
        <v>621.39400000000001</v>
      </c>
      <c r="K25" s="205"/>
      <c r="L25" s="197">
        <f t="shared" si="1"/>
        <v>1695.0319999999999</v>
      </c>
      <c r="M25" s="197">
        <f t="shared" si="2"/>
        <v>2843.2070000000003</v>
      </c>
      <c r="N25" s="195">
        <v>11317.698</v>
      </c>
      <c r="O25" s="197">
        <f t="shared" si="3"/>
        <v>14160.905000000001</v>
      </c>
    </row>
    <row r="26" spans="1:15" ht="14.1" customHeight="1" x14ac:dyDescent="0.2">
      <c r="A26" s="259"/>
      <c r="B26" s="72" t="s">
        <v>280</v>
      </c>
      <c r="C26" s="205">
        <v>393.85300000000001</v>
      </c>
      <c r="D26" s="205">
        <v>209.17</v>
      </c>
      <c r="E26" s="205"/>
      <c r="F26" s="205"/>
      <c r="G26" s="205"/>
      <c r="H26" s="205"/>
      <c r="I26" s="205">
        <v>10.125</v>
      </c>
      <c r="J26" s="205">
        <v>189.59100000000001</v>
      </c>
      <c r="K26" s="205"/>
      <c r="L26" s="197">
        <f t="shared" si="1"/>
        <v>408.88599999999997</v>
      </c>
      <c r="M26" s="197">
        <f t="shared" si="2"/>
        <v>802.73900000000003</v>
      </c>
      <c r="N26" s="195"/>
      <c r="O26" s="197">
        <f t="shared" si="3"/>
        <v>802.73900000000003</v>
      </c>
    </row>
    <row r="27" spans="1:15" ht="14.1" customHeight="1" x14ac:dyDescent="0.2">
      <c r="A27" s="259"/>
      <c r="B27" s="72" t="s">
        <v>116</v>
      </c>
      <c r="C27" s="205">
        <v>25712.776999999998</v>
      </c>
      <c r="D27" s="205">
        <v>1358.248</v>
      </c>
      <c r="E27" s="205"/>
      <c r="F27" s="205"/>
      <c r="G27" s="205"/>
      <c r="H27" s="205"/>
      <c r="I27" s="205">
        <v>2726.7460000000001</v>
      </c>
      <c r="J27" s="205">
        <v>791.28200000000004</v>
      </c>
      <c r="K27" s="205"/>
      <c r="L27" s="197">
        <f t="shared" si="1"/>
        <v>4876.2759999999998</v>
      </c>
      <c r="M27" s="197">
        <f t="shared" si="2"/>
        <v>30589.052999999996</v>
      </c>
      <c r="N27" s="195"/>
      <c r="O27" s="197">
        <f t="shared" si="3"/>
        <v>30589.052999999996</v>
      </c>
    </row>
    <row r="28" spans="1:15" ht="14.1" customHeight="1" x14ac:dyDescent="0.2">
      <c r="A28" s="259"/>
      <c r="B28" s="72" t="s">
        <v>117</v>
      </c>
      <c r="C28" s="205">
        <v>91088.731</v>
      </c>
      <c r="D28" s="205">
        <v>12637.13</v>
      </c>
      <c r="E28" s="205"/>
      <c r="F28" s="205"/>
      <c r="G28" s="205"/>
      <c r="H28" s="205"/>
      <c r="I28" s="205">
        <v>18.696999999999999</v>
      </c>
      <c r="J28" s="205">
        <v>10961.674999999999</v>
      </c>
      <c r="K28" s="205"/>
      <c r="L28" s="197">
        <f t="shared" si="1"/>
        <v>23617.502</v>
      </c>
      <c r="M28" s="197">
        <f t="shared" si="2"/>
        <v>114706.23300000001</v>
      </c>
      <c r="N28" s="195">
        <v>17607.805</v>
      </c>
      <c r="O28" s="197">
        <f t="shared" si="3"/>
        <v>132314.038</v>
      </c>
    </row>
    <row r="29" spans="1:15" ht="14.1" customHeight="1" x14ac:dyDescent="0.2">
      <c r="A29" s="259"/>
      <c r="B29" s="72" t="s">
        <v>162</v>
      </c>
      <c r="C29" s="205">
        <v>369.67899999999997</v>
      </c>
      <c r="D29" s="205">
        <v>142.61099999999999</v>
      </c>
      <c r="E29" s="205"/>
      <c r="F29" s="205"/>
      <c r="G29" s="205"/>
      <c r="H29" s="205"/>
      <c r="I29" s="205">
        <v>0.15</v>
      </c>
      <c r="J29" s="205">
        <v>770.63599999999997</v>
      </c>
      <c r="K29" s="205"/>
      <c r="L29" s="197">
        <f t="shared" si="1"/>
        <v>913.39699999999993</v>
      </c>
      <c r="M29" s="197">
        <f t="shared" si="2"/>
        <v>1283.076</v>
      </c>
      <c r="N29" s="195"/>
      <c r="O29" s="197">
        <f t="shared" si="3"/>
        <v>1283.076</v>
      </c>
    </row>
    <row r="30" spans="1:15" ht="14.1" customHeight="1" x14ac:dyDescent="0.2">
      <c r="A30" s="259"/>
      <c r="B30" s="72" t="s">
        <v>118</v>
      </c>
      <c r="C30" s="205">
        <v>155437.14600000001</v>
      </c>
      <c r="D30" s="205">
        <v>533.35</v>
      </c>
      <c r="E30" s="205"/>
      <c r="F30" s="205"/>
      <c r="G30" s="205"/>
      <c r="H30" s="205"/>
      <c r="I30" s="205">
        <v>429.6</v>
      </c>
      <c r="J30" s="205">
        <v>55.826000000000001</v>
      </c>
      <c r="K30" s="205"/>
      <c r="L30" s="197">
        <f t="shared" si="1"/>
        <v>1018.7760000000001</v>
      </c>
      <c r="M30" s="197">
        <f t="shared" si="2"/>
        <v>156455.92200000002</v>
      </c>
      <c r="N30" s="195"/>
      <c r="O30" s="197">
        <f t="shared" si="3"/>
        <v>156455.92200000002</v>
      </c>
    </row>
    <row r="31" spans="1:15" ht="14.1" customHeight="1" x14ac:dyDescent="0.2">
      <c r="A31" s="259"/>
      <c r="B31" s="72" t="s">
        <v>119</v>
      </c>
      <c r="C31" s="205">
        <v>4136.0749999999998</v>
      </c>
      <c r="D31" s="205">
        <v>2643.14</v>
      </c>
      <c r="E31" s="205"/>
      <c r="F31" s="205"/>
      <c r="G31" s="205"/>
      <c r="H31" s="205"/>
      <c r="I31" s="205">
        <v>24.95</v>
      </c>
      <c r="J31" s="205">
        <v>976.13199999999995</v>
      </c>
      <c r="K31" s="205"/>
      <c r="L31" s="197">
        <f t="shared" si="1"/>
        <v>3644.2219999999998</v>
      </c>
      <c r="M31" s="197">
        <f t="shared" si="2"/>
        <v>7780.2969999999996</v>
      </c>
      <c r="N31" s="195">
        <v>150.55000000000001</v>
      </c>
      <c r="O31" s="197">
        <f t="shared" si="3"/>
        <v>7930.8469999999998</v>
      </c>
    </row>
    <row r="32" spans="1:15" ht="14.1" customHeight="1" x14ac:dyDescent="0.2">
      <c r="A32" s="259"/>
      <c r="B32" s="72" t="s">
        <v>120</v>
      </c>
      <c r="C32" s="205">
        <v>5771.143</v>
      </c>
      <c r="D32" s="205">
        <v>1170.7550000000001</v>
      </c>
      <c r="E32" s="205"/>
      <c r="F32" s="205"/>
      <c r="G32" s="205"/>
      <c r="H32" s="205"/>
      <c r="I32" s="205">
        <v>378.61500000000001</v>
      </c>
      <c r="J32" s="205">
        <v>289.74200000000002</v>
      </c>
      <c r="K32" s="205"/>
      <c r="L32" s="197">
        <f t="shared" si="1"/>
        <v>1839.1120000000001</v>
      </c>
      <c r="M32" s="197">
        <f t="shared" si="2"/>
        <v>7610.2550000000001</v>
      </c>
      <c r="N32" s="195"/>
      <c r="O32" s="197">
        <f t="shared" si="3"/>
        <v>7610.2550000000001</v>
      </c>
    </row>
    <row r="33" spans="1:15" ht="14.1" customHeight="1" x14ac:dyDescent="0.2">
      <c r="A33" s="259"/>
      <c r="B33" s="72" t="s">
        <v>121</v>
      </c>
      <c r="C33" s="205">
        <v>3722.8789999999999</v>
      </c>
      <c r="D33" s="205">
        <v>882.54300000000001</v>
      </c>
      <c r="E33" s="205"/>
      <c r="F33" s="205"/>
      <c r="G33" s="205"/>
      <c r="H33" s="205"/>
      <c r="I33" s="205"/>
      <c r="J33" s="205">
        <v>723.22500000000002</v>
      </c>
      <c r="K33" s="205"/>
      <c r="L33" s="197">
        <f t="shared" si="1"/>
        <v>1605.768</v>
      </c>
      <c r="M33" s="197">
        <f t="shared" si="2"/>
        <v>5328.6469999999999</v>
      </c>
      <c r="N33" s="195"/>
      <c r="O33" s="197">
        <f t="shared" si="3"/>
        <v>5328.6469999999999</v>
      </c>
    </row>
    <row r="34" spans="1:15" ht="14.1" customHeight="1" x14ac:dyDescent="0.2">
      <c r="A34" s="259"/>
      <c r="B34" s="72" t="s">
        <v>122</v>
      </c>
      <c r="C34" s="205">
        <v>8475.8799999999992</v>
      </c>
      <c r="D34" s="205">
        <v>4777.768</v>
      </c>
      <c r="E34" s="205"/>
      <c r="F34" s="205"/>
      <c r="G34" s="205"/>
      <c r="H34" s="205">
        <v>148233.198</v>
      </c>
      <c r="I34" s="205">
        <v>103153.486</v>
      </c>
      <c r="J34" s="205">
        <v>9970.0409999999993</v>
      </c>
      <c r="K34" s="205"/>
      <c r="L34" s="197">
        <f t="shared" si="1"/>
        <v>266134.49300000002</v>
      </c>
      <c r="M34" s="197">
        <f t="shared" si="2"/>
        <v>274610.37300000002</v>
      </c>
      <c r="N34" s="195"/>
      <c r="O34" s="197">
        <f t="shared" si="3"/>
        <v>274610.37300000002</v>
      </c>
    </row>
    <row r="35" spans="1:15" ht="14.1" customHeight="1" x14ac:dyDescent="0.2">
      <c r="A35" s="259"/>
      <c r="B35" s="72" t="s">
        <v>163</v>
      </c>
      <c r="C35" s="205">
        <v>81.075999999999993</v>
      </c>
      <c r="D35" s="205">
        <v>37.411999999999999</v>
      </c>
      <c r="E35" s="205"/>
      <c r="F35" s="205"/>
      <c r="G35" s="205"/>
      <c r="H35" s="205"/>
      <c r="I35" s="205"/>
      <c r="J35" s="205">
        <v>237.21700000000001</v>
      </c>
      <c r="K35" s="205"/>
      <c r="L35" s="197">
        <f t="shared" si="1"/>
        <v>274.62900000000002</v>
      </c>
      <c r="M35" s="197">
        <f t="shared" si="2"/>
        <v>355.70500000000004</v>
      </c>
      <c r="N35" s="195"/>
      <c r="O35" s="197">
        <f t="shared" si="3"/>
        <v>355.70500000000004</v>
      </c>
    </row>
    <row r="36" spans="1:15" ht="14.1" customHeight="1" x14ac:dyDescent="0.2">
      <c r="A36" s="74">
        <v>4</v>
      </c>
      <c r="B36" s="72" t="s">
        <v>123</v>
      </c>
      <c r="C36" s="205">
        <v>122660.015</v>
      </c>
      <c r="D36" s="205">
        <v>123894.692</v>
      </c>
      <c r="E36" s="205"/>
      <c r="F36" s="205"/>
      <c r="G36" s="205"/>
      <c r="H36" s="205"/>
      <c r="I36" s="205">
        <v>7007.9579999999996</v>
      </c>
      <c r="J36" s="205">
        <v>17114.164000000001</v>
      </c>
      <c r="K36" s="205"/>
      <c r="L36" s="197">
        <f t="shared" si="1"/>
        <v>148016.81399999998</v>
      </c>
      <c r="M36" s="197">
        <f t="shared" si="2"/>
        <v>270676.82900000003</v>
      </c>
      <c r="N36" s="195">
        <v>80051.616999999998</v>
      </c>
      <c r="O36" s="197">
        <f t="shared" si="3"/>
        <v>350728.446</v>
      </c>
    </row>
    <row r="37" spans="1:15" ht="14.1" customHeight="1" x14ac:dyDescent="0.2">
      <c r="A37" s="69">
        <v>5</v>
      </c>
      <c r="B37" s="70" t="s">
        <v>124</v>
      </c>
      <c r="C37" s="204">
        <f t="shared" ref="C37:K37" si="6">SUM(C38:C39)</f>
        <v>91040.058000000005</v>
      </c>
      <c r="D37" s="204">
        <f t="shared" si="6"/>
        <v>14647.062</v>
      </c>
      <c r="E37" s="204">
        <f t="shared" si="6"/>
        <v>916509.58799999999</v>
      </c>
      <c r="F37" s="204">
        <f t="shared" si="6"/>
        <v>38276.269</v>
      </c>
      <c r="G37" s="204">
        <f t="shared" si="6"/>
        <v>2006224.5109999999</v>
      </c>
      <c r="H37" s="204">
        <f t="shared" si="6"/>
        <v>82510.849000000002</v>
      </c>
      <c r="I37" s="204">
        <f t="shared" si="6"/>
        <v>3186519.909</v>
      </c>
      <c r="J37" s="204">
        <f t="shared" si="6"/>
        <v>9636.3430000000008</v>
      </c>
      <c r="K37" s="204">
        <f t="shared" si="6"/>
        <v>4572120.62</v>
      </c>
      <c r="L37" s="197">
        <f t="shared" si="1"/>
        <v>10826445.151000001</v>
      </c>
      <c r="M37" s="197">
        <f t="shared" si="2"/>
        <v>10917485.208999999</v>
      </c>
      <c r="N37" s="197">
        <f>SUM(N38:N39)</f>
        <v>5860.027</v>
      </c>
      <c r="O37" s="197">
        <f t="shared" si="3"/>
        <v>10923345.236</v>
      </c>
    </row>
    <row r="38" spans="1:15" ht="14.1" customHeight="1" x14ac:dyDescent="0.2">
      <c r="A38" s="436"/>
      <c r="B38" s="72" t="s">
        <v>125</v>
      </c>
      <c r="C38" s="194">
        <v>91040.058000000005</v>
      </c>
      <c r="D38" s="194">
        <v>14647.062</v>
      </c>
      <c r="E38" s="195"/>
      <c r="F38" s="195"/>
      <c r="G38" s="195"/>
      <c r="H38" s="195"/>
      <c r="I38" s="195">
        <v>1152.6510000000001</v>
      </c>
      <c r="J38" s="195">
        <v>9636.3430000000008</v>
      </c>
      <c r="K38" s="195"/>
      <c r="L38" s="197">
        <f t="shared" si="1"/>
        <v>25436.056</v>
      </c>
      <c r="M38" s="197">
        <f t="shared" si="2"/>
        <v>116476.114</v>
      </c>
      <c r="N38" s="195">
        <v>5860.027</v>
      </c>
      <c r="O38" s="197">
        <f t="shared" si="3"/>
        <v>122336.141</v>
      </c>
    </row>
    <row r="39" spans="1:15" ht="14.1" customHeight="1" x14ac:dyDescent="0.2">
      <c r="A39" s="438"/>
      <c r="B39" s="72" t="s">
        <v>126</v>
      </c>
      <c r="C39" s="205"/>
      <c r="D39" s="205"/>
      <c r="E39" s="195">
        <v>916509.58799999999</v>
      </c>
      <c r="F39" s="195">
        <v>38276.269</v>
      </c>
      <c r="G39" s="195">
        <v>2006224.5109999999</v>
      </c>
      <c r="H39" s="195">
        <v>82510.849000000002</v>
      </c>
      <c r="I39" s="195">
        <v>3185367.2579999999</v>
      </c>
      <c r="J39" s="195"/>
      <c r="K39" s="205">
        <v>4572120.62</v>
      </c>
      <c r="L39" s="197">
        <f t="shared" si="1"/>
        <v>10801009.094999999</v>
      </c>
      <c r="M39" s="197">
        <f t="shared" si="2"/>
        <v>10801009.094999999</v>
      </c>
      <c r="N39" s="195"/>
      <c r="O39" s="197">
        <f t="shared" si="3"/>
        <v>10801009.094999999</v>
      </c>
    </row>
    <row r="40" spans="1:15" ht="14.1" customHeight="1" x14ac:dyDescent="0.2">
      <c r="A40" s="75"/>
      <c r="B40" s="76"/>
      <c r="C40" s="20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8"/>
    </row>
    <row r="41" spans="1:15" ht="14.1" customHeight="1" x14ac:dyDescent="0.2">
      <c r="A41" s="79"/>
      <c r="B41" s="80"/>
      <c r="C41" s="209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14.1" customHeight="1" x14ac:dyDescent="0.2">
      <c r="A42" s="439" t="s">
        <v>1</v>
      </c>
      <c r="B42" s="441" t="s">
        <v>77</v>
      </c>
      <c r="C42" s="260" t="s">
        <v>78</v>
      </c>
      <c r="D42" s="199" t="s">
        <v>79</v>
      </c>
      <c r="E42" s="453" t="s">
        <v>80</v>
      </c>
      <c r="F42" s="453" t="s">
        <v>81</v>
      </c>
      <c r="G42" s="453" t="s">
        <v>82</v>
      </c>
      <c r="H42" s="199" t="s">
        <v>83</v>
      </c>
      <c r="I42" s="199" t="s">
        <v>84</v>
      </c>
      <c r="J42" s="199" t="s">
        <v>85</v>
      </c>
      <c r="K42" s="199" t="s">
        <v>86</v>
      </c>
      <c r="L42" s="200" t="s">
        <v>87</v>
      </c>
      <c r="M42" s="200" t="s">
        <v>88</v>
      </c>
      <c r="N42" s="200" t="s">
        <v>89</v>
      </c>
      <c r="O42" s="455" t="s">
        <v>90</v>
      </c>
    </row>
    <row r="43" spans="1:15" ht="14.1" customHeight="1" x14ac:dyDescent="0.2">
      <c r="A43" s="440"/>
      <c r="B43" s="442"/>
      <c r="C43" s="201" t="s">
        <v>91</v>
      </c>
      <c r="D43" s="202" t="s">
        <v>92</v>
      </c>
      <c r="E43" s="454"/>
      <c r="F43" s="454"/>
      <c r="G43" s="454"/>
      <c r="H43" s="202" t="s">
        <v>93</v>
      </c>
      <c r="I43" s="202" t="s">
        <v>94</v>
      </c>
      <c r="J43" s="202" t="s">
        <v>95</v>
      </c>
      <c r="K43" s="202" t="s">
        <v>96</v>
      </c>
      <c r="L43" s="203" t="s">
        <v>97</v>
      </c>
      <c r="M43" s="203" t="s">
        <v>98</v>
      </c>
      <c r="N43" s="203" t="s">
        <v>99</v>
      </c>
      <c r="O43" s="456"/>
    </row>
    <row r="44" spans="1:15" ht="14.1" customHeight="1" x14ac:dyDescent="0.2">
      <c r="A44" s="74">
        <v>6</v>
      </c>
      <c r="B44" s="52" t="s">
        <v>127</v>
      </c>
      <c r="C44" s="195">
        <v>4870049.2740000002</v>
      </c>
      <c r="D44" s="195">
        <v>663562.16399999999</v>
      </c>
      <c r="E44" s="195"/>
      <c r="F44" s="195"/>
      <c r="G44" s="195"/>
      <c r="H44" s="195"/>
      <c r="I44" s="195">
        <v>5085.0879999999997</v>
      </c>
      <c r="J44" s="195">
        <v>337618.23200000002</v>
      </c>
      <c r="K44" s="195"/>
      <c r="L44" s="197">
        <f t="shared" ref="L44:L81" si="7">D44+E44+F44+G44+H44+I44+J44+K44</f>
        <v>1006265.4839999999</v>
      </c>
      <c r="M44" s="197">
        <f t="shared" ref="M44:M81" si="8">C44+D44+E44+F44+G44+H44+I44+J44+K44</f>
        <v>5876314.7580000004</v>
      </c>
      <c r="N44" s="195">
        <v>73934.900999999998</v>
      </c>
      <c r="O44" s="197">
        <f t="shared" ref="O44:O81" si="9">M44+N44</f>
        <v>5950249.659</v>
      </c>
    </row>
    <row r="45" spans="1:15" ht="14.1" customHeight="1" x14ac:dyDescent="0.2">
      <c r="A45" s="74">
        <v>7</v>
      </c>
      <c r="B45" s="52" t="s">
        <v>128</v>
      </c>
      <c r="C45" s="195">
        <v>81234.043999999994</v>
      </c>
      <c r="D45" s="195">
        <v>14774.08</v>
      </c>
      <c r="E45" s="195"/>
      <c r="F45" s="195"/>
      <c r="G45" s="195"/>
      <c r="H45" s="195"/>
      <c r="I45" s="195">
        <v>3527.2150000000001</v>
      </c>
      <c r="J45" s="195">
        <v>4649.8100000000004</v>
      </c>
      <c r="K45" s="195"/>
      <c r="L45" s="197">
        <f t="shared" si="7"/>
        <v>22951.105</v>
      </c>
      <c r="M45" s="197">
        <f t="shared" si="8"/>
        <v>104185.14899999999</v>
      </c>
      <c r="N45" s="195">
        <v>12112.790999999999</v>
      </c>
      <c r="O45" s="197">
        <f t="shared" si="9"/>
        <v>116297.93999999999</v>
      </c>
    </row>
    <row r="46" spans="1:15" ht="14.1" customHeight="1" x14ac:dyDescent="0.2">
      <c r="A46" s="74">
        <v>8</v>
      </c>
      <c r="B46" s="52" t="s">
        <v>129</v>
      </c>
      <c r="C46" s="195">
        <v>2023879.4620000001</v>
      </c>
      <c r="D46" s="195">
        <v>1736291.176</v>
      </c>
      <c r="E46" s="195"/>
      <c r="F46" s="195"/>
      <c r="G46" s="195"/>
      <c r="H46" s="195"/>
      <c r="I46" s="195">
        <v>47594.892999999996</v>
      </c>
      <c r="J46" s="195">
        <v>143558.81099999999</v>
      </c>
      <c r="K46" s="195"/>
      <c r="L46" s="197">
        <f t="shared" si="7"/>
        <v>1927444.88</v>
      </c>
      <c r="M46" s="197">
        <f t="shared" si="8"/>
        <v>3951324.3420000002</v>
      </c>
      <c r="N46" s="195">
        <v>216278.149</v>
      </c>
      <c r="O46" s="197">
        <f t="shared" si="9"/>
        <v>4167602.4910000004</v>
      </c>
    </row>
    <row r="47" spans="1:15" ht="14.1" customHeight="1" x14ac:dyDescent="0.2">
      <c r="A47" s="74">
        <v>9</v>
      </c>
      <c r="B47" s="52" t="s">
        <v>130</v>
      </c>
      <c r="C47" s="195">
        <v>2606782.7519999999</v>
      </c>
      <c r="D47" s="195">
        <v>1319851.4839999999</v>
      </c>
      <c r="E47" s="195"/>
      <c r="F47" s="195">
        <v>128497.82799999999</v>
      </c>
      <c r="G47" s="195"/>
      <c r="H47" s="195"/>
      <c r="I47" s="195">
        <v>3371.4560000000001</v>
      </c>
      <c r="J47" s="195">
        <v>609332.51</v>
      </c>
      <c r="K47" s="195"/>
      <c r="L47" s="197">
        <f t="shared" si="7"/>
        <v>2061053.2779999999</v>
      </c>
      <c r="M47" s="197">
        <f t="shared" si="8"/>
        <v>4667836.0299999993</v>
      </c>
      <c r="N47" s="195">
        <v>144297.70000000001</v>
      </c>
      <c r="O47" s="197">
        <f t="shared" si="9"/>
        <v>4812133.7299999995</v>
      </c>
    </row>
    <row r="48" spans="1:15" ht="14.1" customHeight="1" x14ac:dyDescent="0.2">
      <c r="A48" s="74">
        <v>10</v>
      </c>
      <c r="B48" s="52" t="s">
        <v>131</v>
      </c>
      <c r="C48" s="194">
        <v>241202.315</v>
      </c>
      <c r="D48" s="195">
        <v>128744.101</v>
      </c>
      <c r="E48" s="195"/>
      <c r="F48" s="195"/>
      <c r="G48" s="195"/>
      <c r="H48" s="195"/>
      <c r="I48" s="195">
        <v>432.92</v>
      </c>
      <c r="J48" s="195">
        <v>62240.739000000001</v>
      </c>
      <c r="K48" s="195"/>
      <c r="L48" s="197">
        <f t="shared" si="7"/>
        <v>191417.76</v>
      </c>
      <c r="M48" s="197">
        <f t="shared" si="8"/>
        <v>432620.07499999995</v>
      </c>
      <c r="N48" s="195">
        <v>3105.922</v>
      </c>
      <c r="O48" s="197">
        <f t="shared" si="9"/>
        <v>435725.99699999997</v>
      </c>
    </row>
    <row r="49" spans="1:15" ht="14.1" customHeight="1" x14ac:dyDescent="0.2">
      <c r="A49" s="74">
        <v>11</v>
      </c>
      <c r="B49" s="52" t="s">
        <v>132</v>
      </c>
      <c r="C49" s="195">
        <v>4326848.5750000002</v>
      </c>
      <c r="D49" s="195">
        <v>249889.97700000001</v>
      </c>
      <c r="E49" s="195"/>
      <c r="F49" s="195"/>
      <c r="G49" s="195">
        <v>148.131</v>
      </c>
      <c r="H49" s="195"/>
      <c r="I49" s="195">
        <v>7316.3360000000002</v>
      </c>
      <c r="J49" s="195">
        <v>31576.542000000001</v>
      </c>
      <c r="K49" s="195"/>
      <c r="L49" s="197">
        <f t="shared" si="7"/>
        <v>288930.98600000003</v>
      </c>
      <c r="M49" s="197">
        <f t="shared" si="8"/>
        <v>4615779.5610000007</v>
      </c>
      <c r="N49" s="195">
        <v>51434.661</v>
      </c>
      <c r="O49" s="197">
        <f t="shared" si="9"/>
        <v>4667214.222000001</v>
      </c>
    </row>
    <row r="50" spans="1:15" ht="14.1" customHeight="1" x14ac:dyDescent="0.2">
      <c r="A50" s="74">
        <v>12</v>
      </c>
      <c r="B50" s="52" t="s">
        <v>133</v>
      </c>
      <c r="C50" s="195">
        <v>31617.23</v>
      </c>
      <c r="D50" s="195">
        <v>17889.949000000001</v>
      </c>
      <c r="E50" s="195"/>
      <c r="F50" s="195"/>
      <c r="G50" s="195"/>
      <c r="H50" s="195"/>
      <c r="I50" s="195">
        <v>25041.52</v>
      </c>
      <c r="J50" s="195">
        <v>2118.491</v>
      </c>
      <c r="K50" s="195"/>
      <c r="L50" s="197">
        <f t="shared" si="7"/>
        <v>45049.96</v>
      </c>
      <c r="M50" s="197">
        <f t="shared" si="8"/>
        <v>76667.19</v>
      </c>
      <c r="N50" s="195">
        <v>408558.13500000001</v>
      </c>
      <c r="O50" s="197">
        <f t="shared" si="9"/>
        <v>485225.32500000001</v>
      </c>
    </row>
    <row r="51" spans="1:15" ht="14.1" customHeight="1" x14ac:dyDescent="0.2">
      <c r="A51" s="74">
        <v>13</v>
      </c>
      <c r="B51" s="52" t="s">
        <v>134</v>
      </c>
      <c r="C51" s="195">
        <v>21811.626</v>
      </c>
      <c r="D51" s="195">
        <v>8942.0329999999994</v>
      </c>
      <c r="E51" s="195"/>
      <c r="F51" s="195"/>
      <c r="G51" s="195"/>
      <c r="H51" s="195">
        <v>3500000</v>
      </c>
      <c r="I51" s="195">
        <v>674524.70600000001</v>
      </c>
      <c r="J51" s="195">
        <v>694.49699999999996</v>
      </c>
      <c r="K51" s="195"/>
      <c r="L51" s="197">
        <f t="shared" si="7"/>
        <v>4184161.236</v>
      </c>
      <c r="M51" s="197">
        <f t="shared" si="8"/>
        <v>4205972.8620000007</v>
      </c>
      <c r="N51" s="195">
        <v>11712.264999999999</v>
      </c>
      <c r="O51" s="197">
        <f t="shared" si="9"/>
        <v>4217685.1270000003</v>
      </c>
    </row>
    <row r="52" spans="1:15" ht="14.1" customHeight="1" x14ac:dyDescent="0.2">
      <c r="A52" s="74">
        <v>14</v>
      </c>
      <c r="B52" s="52" t="s">
        <v>135</v>
      </c>
      <c r="C52" s="195">
        <v>68691.812999999995</v>
      </c>
      <c r="D52" s="195">
        <v>11813.355</v>
      </c>
      <c r="E52" s="195"/>
      <c r="F52" s="195"/>
      <c r="G52" s="195">
        <v>38681.279000000002</v>
      </c>
      <c r="H52" s="195"/>
      <c r="I52" s="195">
        <v>16014.699000000001</v>
      </c>
      <c r="J52" s="195">
        <v>3452.444</v>
      </c>
      <c r="K52" s="195"/>
      <c r="L52" s="197">
        <f t="shared" si="7"/>
        <v>69961.777000000016</v>
      </c>
      <c r="M52" s="197">
        <f t="shared" si="8"/>
        <v>138653.58999999997</v>
      </c>
      <c r="N52" s="195">
        <v>20857.359</v>
      </c>
      <c r="O52" s="197">
        <f t="shared" si="9"/>
        <v>159510.94899999996</v>
      </c>
    </row>
    <row r="53" spans="1:15" ht="14.1" customHeight="1" x14ac:dyDescent="0.2">
      <c r="A53" s="74">
        <v>15</v>
      </c>
      <c r="B53" s="52" t="s">
        <v>136</v>
      </c>
      <c r="C53" s="195">
        <v>39989.201999999997</v>
      </c>
      <c r="D53" s="195">
        <v>65721.842999999993</v>
      </c>
      <c r="E53" s="195"/>
      <c r="F53" s="195">
        <v>73970.354000000007</v>
      </c>
      <c r="G53" s="195"/>
      <c r="H53" s="195"/>
      <c r="I53" s="195">
        <v>389.82799999999997</v>
      </c>
      <c r="J53" s="195">
        <v>6960.1509999999998</v>
      </c>
      <c r="K53" s="195"/>
      <c r="L53" s="197">
        <f t="shared" si="7"/>
        <v>147042.17600000001</v>
      </c>
      <c r="M53" s="197">
        <f t="shared" si="8"/>
        <v>187031.378</v>
      </c>
      <c r="N53" s="195">
        <v>117618.894</v>
      </c>
      <c r="O53" s="197">
        <f t="shared" si="9"/>
        <v>304650.272</v>
      </c>
    </row>
    <row r="54" spans="1:15" ht="14.1" customHeight="1" x14ac:dyDescent="0.2">
      <c r="A54" s="74">
        <v>16</v>
      </c>
      <c r="B54" s="52" t="s">
        <v>137</v>
      </c>
      <c r="C54" s="194">
        <v>26625.600999999999</v>
      </c>
      <c r="D54" s="195">
        <v>6637.0709999999999</v>
      </c>
      <c r="E54" s="195"/>
      <c r="F54" s="195"/>
      <c r="G54" s="195">
        <v>624676.02</v>
      </c>
      <c r="H54" s="195"/>
      <c r="I54" s="195">
        <v>90.438000000000002</v>
      </c>
      <c r="J54" s="195">
        <v>1533.288</v>
      </c>
      <c r="K54" s="195"/>
      <c r="L54" s="197">
        <f t="shared" si="7"/>
        <v>632936.81699999992</v>
      </c>
      <c r="M54" s="197">
        <f t="shared" si="8"/>
        <v>659562.41799999995</v>
      </c>
      <c r="N54" s="195">
        <v>1508017.3529999999</v>
      </c>
      <c r="O54" s="197">
        <f t="shared" si="9"/>
        <v>2167579.7709999997</v>
      </c>
    </row>
    <row r="55" spans="1:15" ht="14.1" customHeight="1" x14ac:dyDescent="0.2">
      <c r="A55" s="74">
        <v>17</v>
      </c>
      <c r="B55" s="52" t="s">
        <v>138</v>
      </c>
      <c r="C55" s="195">
        <v>87213.11</v>
      </c>
      <c r="D55" s="195">
        <v>63997.23</v>
      </c>
      <c r="E55" s="195"/>
      <c r="F55" s="195"/>
      <c r="G55" s="195"/>
      <c r="H55" s="195"/>
      <c r="I55" s="195">
        <v>33.787999999999997</v>
      </c>
      <c r="J55" s="195">
        <v>1754.8430000000001</v>
      </c>
      <c r="K55" s="195"/>
      <c r="L55" s="197">
        <f t="shared" si="7"/>
        <v>65785.861000000004</v>
      </c>
      <c r="M55" s="197">
        <f t="shared" si="8"/>
        <v>152998.97099999999</v>
      </c>
      <c r="N55" s="195">
        <v>560296.27899999998</v>
      </c>
      <c r="O55" s="197">
        <f t="shared" si="9"/>
        <v>713295.25</v>
      </c>
    </row>
    <row r="56" spans="1:15" ht="14.1" customHeight="1" x14ac:dyDescent="0.2">
      <c r="A56" s="74">
        <v>18</v>
      </c>
      <c r="B56" s="52" t="s">
        <v>139</v>
      </c>
      <c r="C56" s="195">
        <v>138680.11199999999</v>
      </c>
      <c r="D56" s="195">
        <v>13546.145</v>
      </c>
      <c r="E56" s="195"/>
      <c r="F56" s="195">
        <v>268701.114</v>
      </c>
      <c r="G56" s="195"/>
      <c r="H56" s="195"/>
      <c r="I56" s="195">
        <v>226.78200000000001</v>
      </c>
      <c r="J56" s="195">
        <v>1758.566</v>
      </c>
      <c r="K56" s="195"/>
      <c r="L56" s="197">
        <f t="shared" si="7"/>
        <v>284232.60700000002</v>
      </c>
      <c r="M56" s="197">
        <f t="shared" si="8"/>
        <v>422912.71899999998</v>
      </c>
      <c r="N56" s="195">
        <v>81550.63</v>
      </c>
      <c r="O56" s="197">
        <f t="shared" si="9"/>
        <v>504463.34899999999</v>
      </c>
    </row>
    <row r="57" spans="1:15" ht="14.1" customHeight="1" x14ac:dyDescent="0.2">
      <c r="A57" s="74">
        <v>19</v>
      </c>
      <c r="B57" s="52" t="s">
        <v>140</v>
      </c>
      <c r="C57" s="195">
        <v>153767.78</v>
      </c>
      <c r="D57" s="195">
        <v>52767.811000000002</v>
      </c>
      <c r="E57" s="195"/>
      <c r="F57" s="195"/>
      <c r="G57" s="195"/>
      <c r="H57" s="195"/>
      <c r="I57" s="195">
        <v>38.427999999999997</v>
      </c>
      <c r="J57" s="195">
        <v>586.95699999999999</v>
      </c>
      <c r="K57" s="195"/>
      <c r="L57" s="197">
        <f t="shared" si="7"/>
        <v>53393.196000000004</v>
      </c>
      <c r="M57" s="197">
        <f t="shared" si="8"/>
        <v>207160.97600000002</v>
      </c>
      <c r="N57" s="195">
        <v>785595.93599999999</v>
      </c>
      <c r="O57" s="197">
        <f t="shared" si="9"/>
        <v>992756.91200000001</v>
      </c>
    </row>
    <row r="58" spans="1:15" ht="14.1" customHeight="1" x14ac:dyDescent="0.2">
      <c r="A58" s="74">
        <v>20</v>
      </c>
      <c r="B58" s="52" t="s">
        <v>141</v>
      </c>
      <c r="C58" s="195">
        <v>25665.629000000001</v>
      </c>
      <c r="D58" s="195">
        <v>1371462.1029999999</v>
      </c>
      <c r="E58" s="195"/>
      <c r="F58" s="195"/>
      <c r="G58" s="195"/>
      <c r="H58" s="195"/>
      <c r="I58" s="195">
        <v>196.83199999999999</v>
      </c>
      <c r="J58" s="195">
        <v>732.74199999999996</v>
      </c>
      <c r="K58" s="195"/>
      <c r="L58" s="197">
        <f t="shared" si="7"/>
        <v>1372391.6769999999</v>
      </c>
      <c r="M58" s="197">
        <f t="shared" si="8"/>
        <v>1398057.3059999999</v>
      </c>
      <c r="N58" s="195">
        <v>645128.80099999998</v>
      </c>
      <c r="O58" s="197">
        <f t="shared" si="9"/>
        <v>2043186.1069999998</v>
      </c>
    </row>
    <row r="59" spans="1:15" ht="14.1" customHeight="1" x14ac:dyDescent="0.2">
      <c r="A59" s="74">
        <v>21</v>
      </c>
      <c r="B59" s="52" t="s">
        <v>164</v>
      </c>
      <c r="C59" s="195">
        <v>34503.402999999998</v>
      </c>
      <c r="D59" s="195">
        <v>71767.606</v>
      </c>
      <c r="E59" s="195"/>
      <c r="F59" s="195"/>
      <c r="G59" s="195"/>
      <c r="H59" s="195"/>
      <c r="I59" s="195">
        <v>25198.485000000001</v>
      </c>
      <c r="J59" s="195">
        <v>7846.5569999999998</v>
      </c>
      <c r="K59" s="195"/>
      <c r="L59" s="197">
        <f t="shared" si="7"/>
        <v>104812.648</v>
      </c>
      <c r="M59" s="197">
        <f t="shared" si="8"/>
        <v>139316.05100000001</v>
      </c>
      <c r="N59" s="195">
        <v>25447.297999999999</v>
      </c>
      <c r="O59" s="197">
        <f t="shared" si="9"/>
        <v>164763.34900000002</v>
      </c>
    </row>
    <row r="60" spans="1:15" ht="14.1" customHeight="1" x14ac:dyDescent="0.2">
      <c r="A60" s="74">
        <v>22</v>
      </c>
      <c r="B60" s="52" t="s">
        <v>143</v>
      </c>
      <c r="C60" s="195">
        <v>19409.752</v>
      </c>
      <c r="D60" s="195">
        <v>6474.8059999999996</v>
      </c>
      <c r="E60" s="195"/>
      <c r="F60" s="195">
        <v>13019.543</v>
      </c>
      <c r="G60" s="195"/>
      <c r="H60" s="195"/>
      <c r="I60" s="195">
        <v>12.055</v>
      </c>
      <c r="J60" s="195">
        <v>207.71899999999999</v>
      </c>
      <c r="K60" s="195"/>
      <c r="L60" s="197">
        <f t="shared" si="7"/>
        <v>19714.123</v>
      </c>
      <c r="M60" s="197">
        <f t="shared" si="8"/>
        <v>39123.875</v>
      </c>
      <c r="N60" s="195">
        <v>221740.255</v>
      </c>
      <c r="O60" s="197">
        <f t="shared" si="9"/>
        <v>260864.13</v>
      </c>
    </row>
    <row r="61" spans="1:15" ht="14.1" customHeight="1" x14ac:dyDescent="0.2">
      <c r="A61" s="74">
        <v>23</v>
      </c>
      <c r="B61" s="52" t="s">
        <v>144</v>
      </c>
      <c r="C61" s="196">
        <v>1614686.527</v>
      </c>
      <c r="D61" s="195">
        <v>190055.948</v>
      </c>
      <c r="E61" s="195"/>
      <c r="F61" s="195"/>
      <c r="G61" s="195">
        <v>70.2</v>
      </c>
      <c r="H61" s="195">
        <v>2491.8449999999998</v>
      </c>
      <c r="I61" s="195">
        <v>10294.781999999999</v>
      </c>
      <c r="J61" s="195">
        <v>182632.495</v>
      </c>
      <c r="K61" s="195"/>
      <c r="L61" s="197">
        <f t="shared" si="7"/>
        <v>385545.27</v>
      </c>
      <c r="M61" s="197">
        <f t="shared" si="8"/>
        <v>2000231.7969999998</v>
      </c>
      <c r="N61" s="195">
        <v>170657.24799999999</v>
      </c>
      <c r="O61" s="197">
        <f t="shared" si="9"/>
        <v>2170889.0449999999</v>
      </c>
    </row>
    <row r="62" spans="1:15" ht="14.1" customHeight="1" x14ac:dyDescent="0.2">
      <c r="A62" s="74">
        <v>24</v>
      </c>
      <c r="B62" s="52" t="s">
        <v>145</v>
      </c>
      <c r="C62" s="195">
        <v>14113.851000000001</v>
      </c>
      <c r="D62" s="195">
        <v>981291.36399999994</v>
      </c>
      <c r="E62" s="195"/>
      <c r="F62" s="195">
        <v>1665628.673</v>
      </c>
      <c r="G62" s="195"/>
      <c r="H62" s="195"/>
      <c r="I62" s="195">
        <v>7.43</v>
      </c>
      <c r="J62" s="195">
        <v>393.11700000000002</v>
      </c>
      <c r="K62" s="195"/>
      <c r="L62" s="197">
        <f t="shared" si="7"/>
        <v>2647320.5840000003</v>
      </c>
      <c r="M62" s="197">
        <f t="shared" si="8"/>
        <v>2661434.4350000001</v>
      </c>
      <c r="N62" s="195">
        <v>4134392.2969999998</v>
      </c>
      <c r="O62" s="197">
        <f t="shared" si="9"/>
        <v>6795826.7319999998</v>
      </c>
    </row>
    <row r="63" spans="1:15" ht="14.1" customHeight="1" x14ac:dyDescent="0.2">
      <c r="A63" s="74">
        <v>25</v>
      </c>
      <c r="B63" s="52" t="s">
        <v>146</v>
      </c>
      <c r="C63" s="195">
        <v>84522.274999999994</v>
      </c>
      <c r="D63" s="195">
        <v>5885.2349999999997</v>
      </c>
      <c r="E63" s="195"/>
      <c r="F63" s="195"/>
      <c r="G63" s="195"/>
      <c r="H63" s="195"/>
      <c r="I63" s="195">
        <v>103.145</v>
      </c>
      <c r="J63" s="195">
        <v>2200.0239999999999</v>
      </c>
      <c r="K63" s="195"/>
      <c r="L63" s="197">
        <f t="shared" si="7"/>
        <v>8188.4040000000005</v>
      </c>
      <c r="M63" s="197">
        <f t="shared" si="8"/>
        <v>92710.679000000004</v>
      </c>
      <c r="N63" s="195">
        <v>15989.380999999999</v>
      </c>
      <c r="O63" s="197">
        <f t="shared" si="9"/>
        <v>108700.06</v>
      </c>
    </row>
    <row r="64" spans="1:15" ht="14.1" customHeight="1" x14ac:dyDescent="0.2">
      <c r="A64" s="74">
        <v>26</v>
      </c>
      <c r="B64" s="52" t="s">
        <v>147</v>
      </c>
      <c r="C64" s="195">
        <v>7192.4979999999996</v>
      </c>
      <c r="D64" s="195">
        <v>2698.3679999999999</v>
      </c>
      <c r="E64" s="195"/>
      <c r="F64" s="195">
        <v>68538.039999999994</v>
      </c>
      <c r="G64" s="195"/>
      <c r="H64" s="195"/>
      <c r="I64" s="195">
        <v>15.284000000000001</v>
      </c>
      <c r="J64" s="195">
        <v>257.15300000000002</v>
      </c>
      <c r="K64" s="195"/>
      <c r="L64" s="197">
        <f t="shared" si="7"/>
        <v>71508.845000000001</v>
      </c>
      <c r="M64" s="197">
        <f t="shared" si="8"/>
        <v>78701.342999999993</v>
      </c>
      <c r="N64" s="195">
        <v>116829.83199999999</v>
      </c>
      <c r="O64" s="197">
        <f t="shared" si="9"/>
        <v>195531.17499999999</v>
      </c>
    </row>
    <row r="65" spans="1:15" ht="14.1" customHeight="1" x14ac:dyDescent="0.2">
      <c r="A65" s="82">
        <v>27</v>
      </c>
      <c r="B65" s="60" t="s">
        <v>148</v>
      </c>
      <c r="C65" s="195">
        <v>17687.564999999999</v>
      </c>
      <c r="D65" s="195">
        <v>11135.859</v>
      </c>
      <c r="E65" s="195"/>
      <c r="F65" s="195"/>
      <c r="G65" s="195"/>
      <c r="H65" s="195"/>
      <c r="I65" s="195">
        <v>82.68</v>
      </c>
      <c r="J65" s="195">
        <v>5938.6769999999997</v>
      </c>
      <c r="K65" s="195"/>
      <c r="L65" s="197">
        <f t="shared" si="7"/>
        <v>17157.216</v>
      </c>
      <c r="M65" s="197">
        <f t="shared" si="8"/>
        <v>34844.781000000003</v>
      </c>
      <c r="N65" s="195">
        <v>6465.9769999999999</v>
      </c>
      <c r="O65" s="197">
        <f t="shared" si="9"/>
        <v>41310.758000000002</v>
      </c>
    </row>
    <row r="66" spans="1:15" ht="14.1" customHeight="1" x14ac:dyDescent="0.2">
      <c r="A66" s="82">
        <v>28</v>
      </c>
      <c r="B66" s="60" t="s">
        <v>149</v>
      </c>
      <c r="C66" s="195">
        <v>6111.0889999999999</v>
      </c>
      <c r="D66" s="195">
        <v>2903.91</v>
      </c>
      <c r="E66" s="195"/>
      <c r="F66" s="195"/>
      <c r="G66" s="195"/>
      <c r="H66" s="195">
        <v>193740.33799999999</v>
      </c>
      <c r="I66" s="195">
        <v>20.27</v>
      </c>
      <c r="J66" s="195">
        <v>683.98599999999999</v>
      </c>
      <c r="K66" s="195"/>
      <c r="L66" s="197">
        <f t="shared" si="7"/>
        <v>197348.50399999999</v>
      </c>
      <c r="M66" s="197">
        <f t="shared" si="8"/>
        <v>203459.59299999999</v>
      </c>
      <c r="N66" s="195">
        <v>8430.49</v>
      </c>
      <c r="O66" s="197">
        <f t="shared" si="9"/>
        <v>211890.08299999998</v>
      </c>
    </row>
    <row r="67" spans="1:15" ht="14.1" customHeight="1" x14ac:dyDescent="0.2">
      <c r="A67" s="82">
        <v>29</v>
      </c>
      <c r="B67" s="60" t="s">
        <v>150</v>
      </c>
      <c r="C67" s="195">
        <v>6470.643</v>
      </c>
      <c r="D67" s="195">
        <v>5708.2669999999998</v>
      </c>
      <c r="E67" s="195"/>
      <c r="F67" s="195"/>
      <c r="G67" s="195"/>
      <c r="H67" s="195"/>
      <c r="I67" s="195">
        <v>5173.5879999999997</v>
      </c>
      <c r="J67" s="195">
        <v>2875.3389999999999</v>
      </c>
      <c r="K67" s="195"/>
      <c r="L67" s="197">
        <f t="shared" si="7"/>
        <v>13757.194</v>
      </c>
      <c r="M67" s="197">
        <f t="shared" si="8"/>
        <v>20227.837</v>
      </c>
      <c r="N67" s="195">
        <v>2559.9810000000002</v>
      </c>
      <c r="O67" s="197">
        <f t="shared" si="9"/>
        <v>22787.817999999999</v>
      </c>
    </row>
    <row r="68" spans="1:15" ht="14.1" customHeight="1" x14ac:dyDescent="0.2">
      <c r="A68" s="82">
        <v>30</v>
      </c>
      <c r="B68" s="60" t="s">
        <v>151</v>
      </c>
      <c r="C68" s="195">
        <v>3144488.0090000001</v>
      </c>
      <c r="D68" s="195">
        <v>1521574.12</v>
      </c>
      <c r="E68" s="195"/>
      <c r="F68" s="195">
        <v>300172.20199999999</v>
      </c>
      <c r="G68" s="195">
        <v>233935.693</v>
      </c>
      <c r="H68" s="195">
        <v>242083.50899999999</v>
      </c>
      <c r="I68" s="195">
        <v>427750.65299999999</v>
      </c>
      <c r="J68" s="195">
        <v>376746.37099999998</v>
      </c>
      <c r="K68" s="195">
        <v>873764.696</v>
      </c>
      <c r="L68" s="197">
        <f t="shared" si="7"/>
        <v>3976027.2439999999</v>
      </c>
      <c r="M68" s="197">
        <f t="shared" si="8"/>
        <v>7120515.2530000005</v>
      </c>
      <c r="N68" s="195">
        <v>3438810.3730000001</v>
      </c>
      <c r="O68" s="197">
        <f t="shared" si="9"/>
        <v>10559325.626</v>
      </c>
    </row>
    <row r="69" spans="1:15" ht="14.1" customHeight="1" x14ac:dyDescent="0.2">
      <c r="A69" s="69">
        <v>31</v>
      </c>
      <c r="B69" s="51" t="s">
        <v>152</v>
      </c>
      <c r="C69" s="204">
        <f t="shared" ref="C69:K69" si="10">SUM(C70:C79)</f>
        <v>402285.80000000005</v>
      </c>
      <c r="D69" s="204">
        <f t="shared" si="10"/>
        <v>94312.532999999996</v>
      </c>
      <c r="E69" s="204">
        <f t="shared" si="10"/>
        <v>0</v>
      </c>
      <c r="F69" s="204">
        <f t="shared" si="10"/>
        <v>0</v>
      </c>
      <c r="G69" s="204">
        <f t="shared" si="10"/>
        <v>180556.54399999999</v>
      </c>
      <c r="H69" s="204">
        <f t="shared" si="10"/>
        <v>956972.62699999998</v>
      </c>
      <c r="I69" s="204">
        <f t="shared" si="10"/>
        <v>115008.08600000001</v>
      </c>
      <c r="J69" s="204">
        <f t="shared" si="10"/>
        <v>30808.692999999999</v>
      </c>
      <c r="K69" s="204">
        <f t="shared" si="10"/>
        <v>0</v>
      </c>
      <c r="L69" s="197">
        <f t="shared" si="7"/>
        <v>1377658.483</v>
      </c>
      <c r="M69" s="197">
        <f t="shared" si="8"/>
        <v>1779944.2830000003</v>
      </c>
      <c r="N69" s="197">
        <f>SUM(N70:N79)</f>
        <v>2326635.9280000003</v>
      </c>
      <c r="O69" s="197">
        <f t="shared" si="9"/>
        <v>4106580.2110000006</v>
      </c>
    </row>
    <row r="70" spans="1:15" ht="14.1" customHeight="1" x14ac:dyDescent="0.2">
      <c r="A70" s="436"/>
      <c r="B70" s="60" t="s">
        <v>153</v>
      </c>
      <c r="C70" s="211">
        <v>145818.209</v>
      </c>
      <c r="D70" s="195">
        <v>24903.151000000002</v>
      </c>
      <c r="E70" s="195"/>
      <c r="F70" s="195"/>
      <c r="G70" s="195"/>
      <c r="H70" s="195"/>
      <c r="I70" s="195">
        <v>1308.405</v>
      </c>
      <c r="J70" s="195">
        <v>11026.199000000001</v>
      </c>
      <c r="K70" s="195"/>
      <c r="L70" s="197">
        <f t="shared" si="7"/>
        <v>37237.755000000005</v>
      </c>
      <c r="M70" s="197">
        <f t="shared" si="8"/>
        <v>183055.96400000001</v>
      </c>
      <c r="N70" s="195"/>
      <c r="O70" s="197">
        <f t="shared" si="9"/>
        <v>183055.96400000001</v>
      </c>
    </row>
    <row r="71" spans="1:15" ht="14.1" customHeight="1" x14ac:dyDescent="0.2">
      <c r="A71" s="437"/>
      <c r="B71" s="60" t="s">
        <v>154</v>
      </c>
      <c r="C71" s="211">
        <v>78814.539000000004</v>
      </c>
      <c r="D71" s="195">
        <v>35568.779000000002</v>
      </c>
      <c r="E71" s="195"/>
      <c r="F71" s="195"/>
      <c r="G71" s="195">
        <v>180556.54399999999</v>
      </c>
      <c r="H71" s="195">
        <v>956972.62699999998</v>
      </c>
      <c r="I71" s="195">
        <v>112955.88</v>
      </c>
      <c r="J71" s="195">
        <v>10084.624</v>
      </c>
      <c r="K71" s="195"/>
      <c r="L71" s="197">
        <f t="shared" si="7"/>
        <v>1296138.4540000001</v>
      </c>
      <c r="M71" s="197">
        <f t="shared" si="8"/>
        <v>1374952.993</v>
      </c>
      <c r="N71" s="195">
        <v>2326601.2280000001</v>
      </c>
      <c r="O71" s="197">
        <f t="shared" si="9"/>
        <v>3701554.2209999999</v>
      </c>
    </row>
    <row r="72" spans="1:15" ht="14.1" customHeight="1" x14ac:dyDescent="0.2">
      <c r="A72" s="437"/>
      <c r="B72" s="60" t="s">
        <v>155</v>
      </c>
      <c r="C72" s="211">
        <v>7343.893</v>
      </c>
      <c r="D72" s="195">
        <v>7519.4470000000001</v>
      </c>
      <c r="E72" s="195"/>
      <c r="F72" s="195"/>
      <c r="G72" s="195"/>
      <c r="H72" s="195"/>
      <c r="I72" s="195">
        <v>346.55099999999999</v>
      </c>
      <c r="J72" s="195">
        <v>3575.6239999999998</v>
      </c>
      <c r="K72" s="195"/>
      <c r="L72" s="197">
        <f t="shared" si="7"/>
        <v>11441.621999999999</v>
      </c>
      <c r="M72" s="197">
        <f t="shared" si="8"/>
        <v>18785.514999999999</v>
      </c>
      <c r="N72" s="195"/>
      <c r="O72" s="197">
        <f t="shared" si="9"/>
        <v>18785.514999999999</v>
      </c>
    </row>
    <row r="73" spans="1:15" ht="14.1" customHeight="1" x14ac:dyDescent="0.2">
      <c r="A73" s="437"/>
      <c r="B73" s="60" t="s">
        <v>156</v>
      </c>
      <c r="C73" s="205">
        <v>379.97899999999998</v>
      </c>
      <c r="D73" s="195">
        <v>355.536</v>
      </c>
      <c r="E73" s="195"/>
      <c r="F73" s="195"/>
      <c r="G73" s="195"/>
      <c r="H73" s="195"/>
      <c r="I73" s="195">
        <v>5.5259999999999998</v>
      </c>
      <c r="J73" s="195">
        <v>365.48599999999999</v>
      </c>
      <c r="K73" s="195"/>
      <c r="L73" s="197">
        <f t="shared" si="7"/>
        <v>726.548</v>
      </c>
      <c r="M73" s="197">
        <f t="shared" si="8"/>
        <v>1106.527</v>
      </c>
      <c r="N73" s="195"/>
      <c r="O73" s="197">
        <f t="shared" si="9"/>
        <v>1106.527</v>
      </c>
    </row>
    <row r="74" spans="1:15" ht="14.1" customHeight="1" x14ac:dyDescent="0.2">
      <c r="A74" s="437"/>
      <c r="B74" s="60" t="s">
        <v>157</v>
      </c>
      <c r="C74" s="205">
        <v>152193.715</v>
      </c>
      <c r="D74" s="195">
        <v>24205.7</v>
      </c>
      <c r="E74" s="195"/>
      <c r="F74" s="195"/>
      <c r="G74" s="195"/>
      <c r="H74" s="195"/>
      <c r="I74" s="195">
        <v>305.17399999999998</v>
      </c>
      <c r="J74" s="195">
        <v>2473.7069999999999</v>
      </c>
      <c r="K74" s="195"/>
      <c r="L74" s="197">
        <f t="shared" si="7"/>
        <v>26984.580999999998</v>
      </c>
      <c r="M74" s="197">
        <f t="shared" si="8"/>
        <v>179178.296</v>
      </c>
      <c r="N74" s="195"/>
      <c r="O74" s="197">
        <f t="shared" si="9"/>
        <v>179178.296</v>
      </c>
    </row>
    <row r="75" spans="1:15" ht="14.1" customHeight="1" x14ac:dyDescent="0.2">
      <c r="A75" s="437"/>
      <c r="B75" s="60" t="s">
        <v>158</v>
      </c>
      <c r="C75" s="205">
        <v>17735.465</v>
      </c>
      <c r="D75" s="195">
        <v>1759.92</v>
      </c>
      <c r="E75" s="195"/>
      <c r="F75" s="195"/>
      <c r="G75" s="195"/>
      <c r="H75" s="195"/>
      <c r="I75" s="195">
        <v>86.55</v>
      </c>
      <c r="J75" s="195">
        <v>3283.0529999999999</v>
      </c>
      <c r="K75" s="195"/>
      <c r="L75" s="197">
        <f t="shared" si="7"/>
        <v>5129.5230000000001</v>
      </c>
      <c r="M75" s="197">
        <f t="shared" si="8"/>
        <v>22864.988000000001</v>
      </c>
      <c r="N75" s="195">
        <v>34.700000000000003</v>
      </c>
      <c r="O75" s="197">
        <f t="shared" si="9"/>
        <v>22899.688000000002</v>
      </c>
    </row>
    <row r="76" spans="1:15" ht="14.1" customHeight="1" x14ac:dyDescent="0.2">
      <c r="A76" s="437"/>
      <c r="B76" s="60" t="s">
        <v>285</v>
      </c>
      <c r="C76" s="205"/>
      <c r="D76" s="195"/>
      <c r="E76" s="195"/>
      <c r="F76" s="195"/>
      <c r="G76" s="195"/>
      <c r="H76" s="195"/>
      <c r="I76" s="195"/>
      <c r="J76" s="195"/>
      <c r="K76" s="195"/>
      <c r="L76" s="197">
        <f t="shared" ref="L76:L79" si="11">D76+E76+F76+G76+H76+I76+J76+K76</f>
        <v>0</v>
      </c>
      <c r="M76" s="197">
        <f t="shared" ref="M76:M79" si="12">C76+D76+E76+F76+G76+H76+I76+J76+K76</f>
        <v>0</v>
      </c>
      <c r="N76" s="195"/>
      <c r="O76" s="197">
        <f t="shared" si="9"/>
        <v>0</v>
      </c>
    </row>
    <row r="77" spans="1:15" ht="14.1" customHeight="1" x14ac:dyDescent="0.2">
      <c r="A77" s="437"/>
      <c r="B77" s="60" t="s">
        <v>286</v>
      </c>
      <c r="C77" s="205"/>
      <c r="D77" s="195"/>
      <c r="E77" s="195"/>
      <c r="F77" s="195"/>
      <c r="G77" s="195"/>
      <c r="H77" s="195"/>
      <c r="I77" s="195"/>
      <c r="J77" s="195"/>
      <c r="K77" s="195"/>
      <c r="L77" s="197">
        <f t="shared" si="11"/>
        <v>0</v>
      </c>
      <c r="M77" s="197">
        <f t="shared" si="12"/>
        <v>0</v>
      </c>
      <c r="N77" s="195"/>
      <c r="O77" s="197">
        <f t="shared" si="9"/>
        <v>0</v>
      </c>
    </row>
    <row r="78" spans="1:15" ht="21" customHeight="1" x14ac:dyDescent="0.2">
      <c r="A78" s="437"/>
      <c r="B78" s="60" t="s">
        <v>275</v>
      </c>
      <c r="C78" s="205"/>
      <c r="D78" s="195"/>
      <c r="E78" s="195"/>
      <c r="F78" s="195"/>
      <c r="G78" s="195"/>
      <c r="H78" s="195"/>
      <c r="I78" s="195"/>
      <c r="J78" s="195"/>
      <c r="K78" s="195"/>
      <c r="L78" s="197">
        <f t="shared" si="11"/>
        <v>0</v>
      </c>
      <c r="M78" s="197">
        <f t="shared" si="12"/>
        <v>0</v>
      </c>
      <c r="N78" s="195"/>
      <c r="O78" s="197">
        <f t="shared" si="9"/>
        <v>0</v>
      </c>
    </row>
    <row r="79" spans="1:15" ht="14.1" customHeight="1" x14ac:dyDescent="0.2">
      <c r="A79" s="438"/>
      <c r="B79" s="60" t="s">
        <v>287</v>
      </c>
      <c r="C79" s="205"/>
      <c r="D79" s="195"/>
      <c r="E79" s="195"/>
      <c r="F79" s="195"/>
      <c r="G79" s="195"/>
      <c r="H79" s="195"/>
      <c r="I79" s="195"/>
      <c r="J79" s="195"/>
      <c r="K79" s="195"/>
      <c r="L79" s="197">
        <f t="shared" si="11"/>
        <v>0</v>
      </c>
      <c r="M79" s="197">
        <f t="shared" si="12"/>
        <v>0</v>
      </c>
      <c r="N79" s="195"/>
      <c r="O79" s="197">
        <f t="shared" si="9"/>
        <v>0</v>
      </c>
    </row>
    <row r="80" spans="1:15" ht="14.1" customHeight="1" x14ac:dyDescent="0.2">
      <c r="A80" s="74">
        <v>32</v>
      </c>
      <c r="B80" s="60" t="s">
        <v>159</v>
      </c>
      <c r="C80" s="205">
        <v>181608.4</v>
      </c>
      <c r="D80" s="195">
        <v>28198.511999999999</v>
      </c>
      <c r="E80" s="195"/>
      <c r="F80" s="195"/>
      <c r="G80" s="195"/>
      <c r="H80" s="195"/>
      <c r="I80" s="195">
        <v>49.676000000000002</v>
      </c>
      <c r="J80" s="195">
        <v>3373.9850000000001</v>
      </c>
      <c r="K80" s="195"/>
      <c r="L80" s="197">
        <f t="shared" si="7"/>
        <v>31622.172999999999</v>
      </c>
      <c r="M80" s="197">
        <f t="shared" si="8"/>
        <v>213230.57299999997</v>
      </c>
      <c r="N80" s="195">
        <v>13762.564</v>
      </c>
      <c r="O80" s="197">
        <f t="shared" si="9"/>
        <v>226993.13699999999</v>
      </c>
    </row>
    <row r="81" spans="1:16" ht="14.1" customHeight="1" x14ac:dyDescent="0.2">
      <c r="A81" s="448" t="s">
        <v>160</v>
      </c>
      <c r="B81" s="449"/>
      <c r="C81" s="204">
        <f t="shared" ref="C81:K81" si="13">C6+C13+C16+C36+C37+C44+C45+C46+C47+C48+C49+C50+C51+C52+C53+C54+C55+C56+C57+C58+C59+C60+C61+C62+C63+C64+C65+C66+C67+C68+C69+C80</f>
        <v>21290797.014999997</v>
      </c>
      <c r="D81" s="204">
        <f t="shared" si="13"/>
        <v>9201814.0700000022</v>
      </c>
      <c r="E81" s="204">
        <f t="shared" si="13"/>
        <v>916509.58799999999</v>
      </c>
      <c r="F81" s="204">
        <f t="shared" si="13"/>
        <v>2556804.023</v>
      </c>
      <c r="G81" s="204">
        <f t="shared" si="13"/>
        <v>3084491.3780000005</v>
      </c>
      <c r="H81" s="204">
        <f t="shared" si="13"/>
        <v>5144133.585</v>
      </c>
      <c r="I81" s="204">
        <f t="shared" si="13"/>
        <v>5082581.7139999988</v>
      </c>
      <c r="J81" s="204">
        <f t="shared" si="13"/>
        <v>1938395.5740000003</v>
      </c>
      <c r="K81" s="204">
        <f t="shared" si="13"/>
        <v>5445885.3159999996</v>
      </c>
      <c r="L81" s="197">
        <f t="shared" si="7"/>
        <v>33370615.248</v>
      </c>
      <c r="M81" s="197">
        <f t="shared" si="8"/>
        <v>54661412.263000004</v>
      </c>
      <c r="N81" s="197">
        <f>N6+N13+N16+N36+N37+N44+N45+N46+N47+N48+N49+N50+N51+N52+N53+N54+N55+N56+N57+N58+N59+N60+N61+N62+N63+N64+N65+N66+N67+N68+N69+N80</f>
        <v>15553691.392999999</v>
      </c>
      <c r="O81" s="197">
        <f t="shared" si="9"/>
        <v>70215103.656000003</v>
      </c>
      <c r="P81" s="212"/>
    </row>
    <row r="82" spans="1:16" ht="14.1" customHeight="1" x14ac:dyDescent="0.2">
      <c r="A82" s="63"/>
      <c r="B82" s="6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08"/>
    </row>
    <row r="84" spans="1:16" ht="14.1" customHeight="1" x14ac:dyDescent="0.2">
      <c r="O84" s="214"/>
    </row>
    <row r="90" spans="1:16" ht="14.1" customHeight="1" x14ac:dyDescent="0.2">
      <c r="O90" s="214"/>
    </row>
  </sheetData>
  <mergeCells count="20">
    <mergeCell ref="A1:B1"/>
    <mergeCell ref="A81:B81"/>
    <mergeCell ref="A42:A43"/>
    <mergeCell ref="B42:B43"/>
    <mergeCell ref="A70:A79"/>
    <mergeCell ref="E42:E43"/>
    <mergeCell ref="G42:G43"/>
    <mergeCell ref="O42:O43"/>
    <mergeCell ref="A2:O2"/>
    <mergeCell ref="N3:O3"/>
    <mergeCell ref="E4:E5"/>
    <mergeCell ref="F4:F5"/>
    <mergeCell ref="G4:G5"/>
    <mergeCell ref="O4:O5"/>
    <mergeCell ref="F42:F43"/>
    <mergeCell ref="A38:A39"/>
    <mergeCell ref="A17:A23"/>
    <mergeCell ref="A7:A12"/>
    <mergeCell ref="A4:A5"/>
    <mergeCell ref="B4:B5"/>
  </mergeCells>
  <pageMargins left="0.17" right="0.17" top="0.24" bottom="0.41" header="0.18" footer="0.31496062992125984"/>
  <pageSetup paperSize="9" scale="88" orientation="landscape" r:id="rId1"/>
  <rowBreaks count="1" manualBreakCount="1">
    <brk id="4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rightToLeft="1" topLeftCell="C64" zoomScaleNormal="100" workbookViewId="0">
      <selection activeCell="H13" sqref="H13"/>
    </sheetView>
  </sheetViews>
  <sheetFormatPr defaultColWidth="9" defaultRowHeight="17.100000000000001" customHeight="1" x14ac:dyDescent="0.2"/>
  <cols>
    <col min="1" max="1" width="4" style="46" customWidth="1"/>
    <col min="2" max="2" width="30" style="45" customWidth="1"/>
    <col min="3" max="3" width="11.125" style="68" customWidth="1"/>
    <col min="4" max="4" width="11.75" style="68" customWidth="1"/>
    <col min="5" max="5" width="10" style="68" bestFit="1" customWidth="1"/>
    <col min="6" max="6" width="10.375" style="68" customWidth="1"/>
    <col min="7" max="8" width="10" style="68" bestFit="1" customWidth="1"/>
    <col min="9" max="9" width="9.875" style="68" customWidth="1"/>
    <col min="10" max="11" width="10" style="68" bestFit="1" customWidth="1"/>
    <col min="12" max="12" width="10.875" style="68" customWidth="1"/>
    <col min="13" max="13" width="10.875" style="68" bestFit="1" customWidth="1"/>
    <col min="14" max="14" width="10.625" style="68" customWidth="1"/>
    <col min="15" max="15" width="10.875" style="68" bestFit="1" customWidth="1"/>
    <col min="16" max="16384" width="9" style="45"/>
  </cols>
  <sheetData>
    <row r="1" spans="1:15" ht="17.100000000000001" customHeight="1" x14ac:dyDescent="0.2">
      <c r="A1" s="450"/>
      <c r="B1" s="450"/>
      <c r="C1" s="67"/>
    </row>
    <row r="2" spans="1:15" ht="17.100000000000001" customHeight="1" x14ac:dyDescent="0.3">
      <c r="A2" s="451" t="s">
        <v>269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7.100000000000001" customHeight="1" x14ac:dyDescent="0.2">
      <c r="N3" s="452" t="s">
        <v>76</v>
      </c>
      <c r="O3" s="452"/>
    </row>
    <row r="4" spans="1:15" ht="17.100000000000001" customHeight="1" x14ac:dyDescent="0.2">
      <c r="A4" s="439" t="s">
        <v>1</v>
      </c>
      <c r="B4" s="446" t="s">
        <v>77</v>
      </c>
      <c r="C4" s="165" t="s">
        <v>78</v>
      </c>
      <c r="D4" s="165" t="s">
        <v>79</v>
      </c>
      <c r="E4" s="458" t="s">
        <v>80</v>
      </c>
      <c r="F4" s="458" t="s">
        <v>81</v>
      </c>
      <c r="G4" s="458" t="s">
        <v>82</v>
      </c>
      <c r="H4" s="165" t="s">
        <v>83</v>
      </c>
      <c r="I4" s="165" t="s">
        <v>84</v>
      </c>
      <c r="J4" s="165" t="s">
        <v>85</v>
      </c>
      <c r="K4" s="165" t="s">
        <v>86</v>
      </c>
      <c r="L4" s="163" t="s">
        <v>87</v>
      </c>
      <c r="M4" s="163" t="s">
        <v>88</v>
      </c>
      <c r="N4" s="163" t="s">
        <v>89</v>
      </c>
      <c r="O4" s="458" t="s">
        <v>90</v>
      </c>
    </row>
    <row r="5" spans="1:15" ht="17.100000000000001" customHeight="1" x14ac:dyDescent="0.2">
      <c r="A5" s="440"/>
      <c r="B5" s="447"/>
      <c r="C5" s="84" t="s">
        <v>91</v>
      </c>
      <c r="D5" s="166" t="s">
        <v>92</v>
      </c>
      <c r="E5" s="459"/>
      <c r="F5" s="459"/>
      <c r="G5" s="459"/>
      <c r="H5" s="166" t="s">
        <v>93</v>
      </c>
      <c r="I5" s="166" t="s">
        <v>94</v>
      </c>
      <c r="J5" s="166" t="s">
        <v>95</v>
      </c>
      <c r="K5" s="166" t="s">
        <v>96</v>
      </c>
      <c r="L5" s="164" t="s">
        <v>97</v>
      </c>
      <c r="M5" s="164" t="s">
        <v>98</v>
      </c>
      <c r="N5" s="164" t="s">
        <v>99</v>
      </c>
      <c r="O5" s="459"/>
    </row>
    <row r="6" spans="1:15" ht="17.100000000000001" customHeight="1" x14ac:dyDescent="0.2">
      <c r="A6" s="69">
        <v>1</v>
      </c>
      <c r="B6" s="70" t="s">
        <v>100</v>
      </c>
      <c r="C6" s="85">
        <f t="shared" ref="C6:K6" si="0">SUM(C7:C12)</f>
        <v>199903.08299999998</v>
      </c>
      <c r="D6" s="85">
        <f t="shared" si="0"/>
        <v>199580.45499999999</v>
      </c>
      <c r="E6" s="85">
        <f t="shared" si="0"/>
        <v>0</v>
      </c>
      <c r="F6" s="85">
        <f t="shared" si="0"/>
        <v>0</v>
      </c>
      <c r="G6" s="85">
        <f t="shared" si="0"/>
        <v>0</v>
      </c>
      <c r="H6" s="85">
        <f t="shared" si="0"/>
        <v>1200</v>
      </c>
      <c r="I6" s="85">
        <f t="shared" si="0"/>
        <v>107712.5</v>
      </c>
      <c r="J6" s="85">
        <f t="shared" si="0"/>
        <v>19326</v>
      </c>
      <c r="K6" s="85">
        <f t="shared" si="0"/>
        <v>0</v>
      </c>
      <c r="L6" s="71">
        <f t="shared" ref="L6:L39" si="1">D6+E6+F6+G6+H6+I6+J6+K6</f>
        <v>327818.95499999996</v>
      </c>
      <c r="M6" s="71">
        <f t="shared" ref="M6:M39" si="2">C6+D6+E6+F6+G6+H6+I6+J6+K6</f>
        <v>527722.03799999994</v>
      </c>
      <c r="N6" s="71">
        <f>SUM(N7:N12)</f>
        <v>4050</v>
      </c>
      <c r="O6" s="71">
        <f t="shared" ref="O6:O39" si="3">M6+N6</f>
        <v>531772.03799999994</v>
      </c>
    </row>
    <row r="7" spans="1:15" ht="17.100000000000001" customHeight="1" x14ac:dyDescent="0.2">
      <c r="A7" s="436"/>
      <c r="B7" s="72" t="s">
        <v>101</v>
      </c>
      <c r="C7" s="86">
        <v>94600</v>
      </c>
      <c r="D7" s="86">
        <v>170512.6</v>
      </c>
      <c r="E7" s="88"/>
      <c r="F7" s="88"/>
      <c r="G7" s="86"/>
      <c r="H7" s="86">
        <v>1200</v>
      </c>
      <c r="I7" s="86">
        <v>6540</v>
      </c>
      <c r="J7" s="86">
        <v>16900</v>
      </c>
      <c r="K7" s="88"/>
      <c r="L7" s="71">
        <f t="shared" si="1"/>
        <v>195152.6</v>
      </c>
      <c r="M7" s="71">
        <f t="shared" si="2"/>
        <v>289752.59999999998</v>
      </c>
      <c r="N7" s="73"/>
      <c r="O7" s="71">
        <f t="shared" si="3"/>
        <v>289752.59999999998</v>
      </c>
    </row>
    <row r="8" spans="1:15" ht="17.100000000000001" customHeight="1" x14ac:dyDescent="0.2">
      <c r="A8" s="437"/>
      <c r="B8" s="72" t="s">
        <v>102</v>
      </c>
      <c r="C8" s="86">
        <v>15151.368</v>
      </c>
      <c r="D8" s="86">
        <v>900</v>
      </c>
      <c r="E8" s="88"/>
      <c r="F8" s="88"/>
      <c r="G8" s="88"/>
      <c r="H8" s="88"/>
      <c r="I8" s="88"/>
      <c r="J8" s="86">
        <v>54</v>
      </c>
      <c r="K8" s="88"/>
      <c r="L8" s="71">
        <f t="shared" si="1"/>
        <v>954</v>
      </c>
      <c r="M8" s="71">
        <f t="shared" si="2"/>
        <v>16105.368</v>
      </c>
      <c r="N8" s="73"/>
      <c r="O8" s="71">
        <f t="shared" si="3"/>
        <v>16105.368</v>
      </c>
    </row>
    <row r="9" spans="1:15" ht="17.100000000000001" customHeight="1" x14ac:dyDescent="0.2">
      <c r="A9" s="437"/>
      <c r="B9" s="72" t="s">
        <v>103</v>
      </c>
      <c r="C9" s="86">
        <v>16087.6</v>
      </c>
      <c r="D9" s="86">
        <v>2850.7350000000001</v>
      </c>
      <c r="E9" s="88"/>
      <c r="F9" s="88"/>
      <c r="G9" s="88"/>
      <c r="H9" s="88"/>
      <c r="I9" s="86">
        <v>100935</v>
      </c>
      <c r="J9" s="86">
        <v>33.5</v>
      </c>
      <c r="K9" s="88"/>
      <c r="L9" s="71">
        <f t="shared" si="1"/>
        <v>103819.235</v>
      </c>
      <c r="M9" s="71">
        <f t="shared" si="2"/>
        <v>119906.83499999999</v>
      </c>
      <c r="N9" s="73"/>
      <c r="O9" s="71">
        <f t="shared" si="3"/>
        <v>119906.83499999999</v>
      </c>
    </row>
    <row r="10" spans="1:15" ht="17.100000000000001" customHeight="1" x14ac:dyDescent="0.2">
      <c r="A10" s="437"/>
      <c r="B10" s="72" t="s">
        <v>104</v>
      </c>
      <c r="C10" s="86">
        <v>872.15</v>
      </c>
      <c r="D10" s="86">
        <v>293.12</v>
      </c>
      <c r="E10" s="88"/>
      <c r="F10" s="88"/>
      <c r="G10" s="88"/>
      <c r="H10" s="88"/>
      <c r="I10" s="86">
        <v>1.5</v>
      </c>
      <c r="J10" s="86">
        <v>173.75</v>
      </c>
      <c r="K10" s="88"/>
      <c r="L10" s="71">
        <f t="shared" si="1"/>
        <v>468.37</v>
      </c>
      <c r="M10" s="71">
        <f t="shared" si="2"/>
        <v>1340.52</v>
      </c>
      <c r="N10" s="73"/>
      <c r="O10" s="71">
        <f t="shared" si="3"/>
        <v>1340.52</v>
      </c>
    </row>
    <row r="11" spans="1:15" ht="17.100000000000001" customHeight="1" x14ac:dyDescent="0.2">
      <c r="A11" s="437"/>
      <c r="B11" s="72" t="s">
        <v>105</v>
      </c>
      <c r="C11" s="86">
        <v>46009.2</v>
      </c>
      <c r="D11" s="86">
        <v>18665.5</v>
      </c>
      <c r="E11" s="88"/>
      <c r="F11" s="88"/>
      <c r="G11" s="88"/>
      <c r="H11" s="88"/>
      <c r="I11" s="86">
        <v>198.5</v>
      </c>
      <c r="J11" s="86">
        <v>1986.25</v>
      </c>
      <c r="K11" s="88"/>
      <c r="L11" s="71">
        <f t="shared" si="1"/>
        <v>20850.25</v>
      </c>
      <c r="M11" s="71">
        <f t="shared" si="2"/>
        <v>66859.45</v>
      </c>
      <c r="N11" s="73">
        <v>3500</v>
      </c>
      <c r="O11" s="71">
        <f t="shared" si="3"/>
        <v>70359.45</v>
      </c>
    </row>
    <row r="12" spans="1:15" ht="17.100000000000001" customHeight="1" x14ac:dyDescent="0.2">
      <c r="A12" s="438"/>
      <c r="B12" s="72" t="s">
        <v>106</v>
      </c>
      <c r="C12" s="86">
        <v>27182.764999999999</v>
      </c>
      <c r="D12" s="86">
        <v>6358.5</v>
      </c>
      <c r="E12" s="88"/>
      <c r="F12" s="88"/>
      <c r="G12" s="88"/>
      <c r="H12" s="88"/>
      <c r="I12" s="86">
        <v>37.5</v>
      </c>
      <c r="J12" s="86">
        <v>178.5</v>
      </c>
      <c r="K12" s="88"/>
      <c r="L12" s="71">
        <f t="shared" si="1"/>
        <v>6574.5</v>
      </c>
      <c r="M12" s="71">
        <f t="shared" si="2"/>
        <v>33757.264999999999</v>
      </c>
      <c r="N12" s="73">
        <v>550</v>
      </c>
      <c r="O12" s="71">
        <f t="shared" si="3"/>
        <v>34307.264999999999</v>
      </c>
    </row>
    <row r="13" spans="1:15" ht="17.100000000000001" customHeight="1" x14ac:dyDescent="0.2">
      <c r="A13" s="74">
        <v>2</v>
      </c>
      <c r="B13" s="70" t="s">
        <v>107</v>
      </c>
      <c r="C13" s="85">
        <f t="shared" ref="C13:K13" si="4">C14+C15</f>
        <v>64322.398000000001</v>
      </c>
      <c r="D13" s="85">
        <f t="shared" si="4"/>
        <v>23254.845999999998</v>
      </c>
      <c r="E13" s="85">
        <f t="shared" si="4"/>
        <v>0</v>
      </c>
      <c r="F13" s="85">
        <f t="shared" si="4"/>
        <v>0</v>
      </c>
      <c r="G13" s="85">
        <f t="shared" si="4"/>
        <v>0</v>
      </c>
      <c r="H13" s="85">
        <f t="shared" si="4"/>
        <v>1200</v>
      </c>
      <c r="I13" s="85">
        <f t="shared" si="4"/>
        <v>377.1</v>
      </c>
      <c r="J13" s="85">
        <f t="shared" si="4"/>
        <v>2306</v>
      </c>
      <c r="K13" s="85">
        <f t="shared" si="4"/>
        <v>0</v>
      </c>
      <c r="L13" s="71">
        <f t="shared" si="1"/>
        <v>27137.945999999996</v>
      </c>
      <c r="M13" s="71">
        <f t="shared" si="2"/>
        <v>91460.344000000012</v>
      </c>
      <c r="N13" s="71">
        <f>N14+N15</f>
        <v>11803</v>
      </c>
      <c r="O13" s="71">
        <f t="shared" si="3"/>
        <v>103263.34400000001</v>
      </c>
    </row>
    <row r="14" spans="1:15" ht="17.100000000000001" customHeight="1" x14ac:dyDescent="0.2">
      <c r="A14" s="74"/>
      <c r="B14" s="72" t="s">
        <v>108</v>
      </c>
      <c r="C14" s="86">
        <v>61379.398000000001</v>
      </c>
      <c r="D14" s="86">
        <v>22801.635999999999</v>
      </c>
      <c r="E14" s="88"/>
      <c r="F14" s="88"/>
      <c r="G14" s="88"/>
      <c r="H14" s="86">
        <v>1200</v>
      </c>
      <c r="I14" s="86">
        <v>370.6</v>
      </c>
      <c r="J14" s="86">
        <v>2264</v>
      </c>
      <c r="K14" s="88"/>
      <c r="L14" s="71">
        <f t="shared" si="1"/>
        <v>26636.235999999997</v>
      </c>
      <c r="M14" s="71">
        <f t="shared" si="2"/>
        <v>88015.634000000005</v>
      </c>
      <c r="N14" s="73">
        <v>10000</v>
      </c>
      <c r="O14" s="71">
        <f t="shared" si="3"/>
        <v>98015.634000000005</v>
      </c>
    </row>
    <row r="15" spans="1:15" ht="17.100000000000001" customHeight="1" x14ac:dyDescent="0.2">
      <c r="A15" s="74"/>
      <c r="B15" s="72" t="s">
        <v>281</v>
      </c>
      <c r="C15" s="86">
        <v>2943</v>
      </c>
      <c r="D15" s="86">
        <v>453.21</v>
      </c>
      <c r="E15" s="88"/>
      <c r="F15" s="88"/>
      <c r="G15" s="88"/>
      <c r="H15" s="88"/>
      <c r="I15" s="86">
        <v>6.5</v>
      </c>
      <c r="J15" s="86">
        <v>42</v>
      </c>
      <c r="K15" s="88"/>
      <c r="L15" s="71">
        <f t="shared" si="1"/>
        <v>501.71</v>
      </c>
      <c r="M15" s="71">
        <f t="shared" si="2"/>
        <v>3444.71</v>
      </c>
      <c r="N15" s="73">
        <v>1803</v>
      </c>
      <c r="O15" s="71">
        <f t="shared" si="3"/>
        <v>5247.71</v>
      </c>
    </row>
    <row r="16" spans="1:15" ht="17.100000000000001" customHeight="1" x14ac:dyDescent="0.2">
      <c r="A16" s="69">
        <v>3</v>
      </c>
      <c r="B16" s="70" t="s">
        <v>282</v>
      </c>
      <c r="C16" s="85">
        <f t="shared" ref="C16:K16" si="5">SUM(C17:C35)</f>
        <v>869157.10400000005</v>
      </c>
      <c r="D16" s="85">
        <f t="shared" si="5"/>
        <v>266373.77800000005</v>
      </c>
      <c r="E16" s="85">
        <f t="shared" si="5"/>
        <v>0</v>
      </c>
      <c r="F16" s="85">
        <f t="shared" si="5"/>
        <v>0</v>
      </c>
      <c r="G16" s="85">
        <f t="shared" si="5"/>
        <v>0</v>
      </c>
      <c r="H16" s="85">
        <f t="shared" si="5"/>
        <v>3280.6</v>
      </c>
      <c r="I16" s="85">
        <f t="shared" si="5"/>
        <v>1153768.3160000001</v>
      </c>
      <c r="J16" s="85">
        <f t="shared" si="5"/>
        <v>59893.019</v>
      </c>
      <c r="K16" s="85">
        <f t="shared" si="5"/>
        <v>0</v>
      </c>
      <c r="L16" s="71">
        <f t="shared" si="1"/>
        <v>1483315.7130000002</v>
      </c>
      <c r="M16" s="71">
        <f t="shared" si="2"/>
        <v>2352472.8170000003</v>
      </c>
      <c r="N16" s="71">
        <f>SUM(N17:N35)</f>
        <v>430097.62</v>
      </c>
      <c r="O16" s="71">
        <f t="shared" si="3"/>
        <v>2782570.4370000004</v>
      </c>
    </row>
    <row r="17" spans="1:15" ht="17.100000000000001" customHeight="1" x14ac:dyDescent="0.2">
      <c r="A17" s="436"/>
      <c r="B17" s="72" t="s">
        <v>110</v>
      </c>
      <c r="C17" s="86">
        <v>77174.2</v>
      </c>
      <c r="D17" s="86">
        <v>36099.379000000001</v>
      </c>
      <c r="E17" s="88"/>
      <c r="F17" s="88"/>
      <c r="G17" s="88"/>
      <c r="H17" s="88"/>
      <c r="I17" s="86">
        <v>1400</v>
      </c>
      <c r="J17" s="86">
        <v>10982.5</v>
      </c>
      <c r="K17" s="88"/>
      <c r="L17" s="71">
        <f t="shared" si="1"/>
        <v>48481.879000000001</v>
      </c>
      <c r="M17" s="71">
        <f t="shared" si="2"/>
        <v>125656.079</v>
      </c>
      <c r="N17" s="73">
        <v>15897.62</v>
      </c>
      <c r="O17" s="71">
        <f t="shared" si="3"/>
        <v>141553.69899999999</v>
      </c>
    </row>
    <row r="18" spans="1:15" ht="17.100000000000001" customHeight="1" x14ac:dyDescent="0.2">
      <c r="A18" s="437"/>
      <c r="B18" s="72" t="s">
        <v>111</v>
      </c>
      <c r="C18" s="86">
        <v>158583.75</v>
      </c>
      <c r="D18" s="86">
        <v>33227.694000000003</v>
      </c>
      <c r="E18" s="88"/>
      <c r="F18" s="88"/>
      <c r="G18" s="88"/>
      <c r="H18" s="86">
        <v>1200</v>
      </c>
      <c r="I18" s="86">
        <v>173347</v>
      </c>
      <c r="J18" s="86">
        <v>5998</v>
      </c>
      <c r="K18" s="88"/>
      <c r="L18" s="71">
        <f t="shared" si="1"/>
        <v>213772.69400000002</v>
      </c>
      <c r="M18" s="71">
        <f t="shared" si="2"/>
        <v>372356.44400000002</v>
      </c>
      <c r="N18" s="73">
        <v>51900</v>
      </c>
      <c r="O18" s="71">
        <f t="shared" si="3"/>
        <v>424256.44400000002</v>
      </c>
    </row>
    <row r="19" spans="1:15" ht="17.100000000000001" customHeight="1" x14ac:dyDescent="0.2">
      <c r="A19" s="437"/>
      <c r="B19" s="72" t="s">
        <v>112</v>
      </c>
      <c r="C19" s="86">
        <v>6106</v>
      </c>
      <c r="D19" s="86">
        <v>1695.835</v>
      </c>
      <c r="E19" s="88"/>
      <c r="F19" s="88"/>
      <c r="G19" s="88"/>
      <c r="H19" s="88"/>
      <c r="I19" s="86">
        <v>30.15</v>
      </c>
      <c r="J19" s="86">
        <v>179.524</v>
      </c>
      <c r="K19" s="88"/>
      <c r="L19" s="71">
        <f t="shared" si="1"/>
        <v>1905.509</v>
      </c>
      <c r="M19" s="71">
        <f t="shared" si="2"/>
        <v>8011.509</v>
      </c>
      <c r="N19" s="73">
        <v>1500</v>
      </c>
      <c r="O19" s="71">
        <f t="shared" si="3"/>
        <v>9511.509</v>
      </c>
    </row>
    <row r="20" spans="1:15" ht="17.100000000000001" customHeight="1" x14ac:dyDescent="0.2">
      <c r="A20" s="437"/>
      <c r="B20" s="72" t="s">
        <v>113</v>
      </c>
      <c r="C20" s="86">
        <v>1084.5630000000001</v>
      </c>
      <c r="D20" s="86">
        <v>399.64400000000001</v>
      </c>
      <c r="E20" s="88"/>
      <c r="F20" s="88"/>
      <c r="G20" s="88"/>
      <c r="H20" s="88"/>
      <c r="I20" s="86">
        <v>1.25</v>
      </c>
      <c r="J20" s="86">
        <v>10</v>
      </c>
      <c r="K20" s="88"/>
      <c r="L20" s="71">
        <f t="shared" si="1"/>
        <v>410.89400000000001</v>
      </c>
      <c r="M20" s="71">
        <f t="shared" si="2"/>
        <v>1495.4570000000001</v>
      </c>
      <c r="N20" s="73">
        <v>1300</v>
      </c>
      <c r="O20" s="71">
        <f t="shared" si="3"/>
        <v>2795.4570000000003</v>
      </c>
    </row>
    <row r="21" spans="1:15" ht="17.100000000000001" customHeight="1" x14ac:dyDescent="0.2">
      <c r="A21" s="437"/>
      <c r="B21" s="72" t="s">
        <v>114</v>
      </c>
      <c r="C21" s="86">
        <v>48331.002999999997</v>
      </c>
      <c r="D21" s="86">
        <v>64568.205000000002</v>
      </c>
      <c r="E21" s="88"/>
      <c r="F21" s="88"/>
      <c r="G21" s="86">
        <v>0</v>
      </c>
      <c r="H21" s="86">
        <v>452.5</v>
      </c>
      <c r="I21" s="86">
        <v>391114.88</v>
      </c>
      <c r="J21" s="86">
        <v>1165.3699999999999</v>
      </c>
      <c r="K21" s="88"/>
      <c r="L21" s="71">
        <f t="shared" si="1"/>
        <v>457300.95500000002</v>
      </c>
      <c r="M21" s="71">
        <f t="shared" si="2"/>
        <v>505631.95799999998</v>
      </c>
      <c r="N21" s="73">
        <v>25000</v>
      </c>
      <c r="O21" s="71">
        <f t="shared" si="3"/>
        <v>530631.95799999998</v>
      </c>
    </row>
    <row r="22" spans="1:15" ht="17.100000000000001" customHeight="1" x14ac:dyDescent="0.2">
      <c r="A22" s="437"/>
      <c r="B22" s="72" t="s">
        <v>283</v>
      </c>
      <c r="C22" s="86">
        <v>1159.8219999999999</v>
      </c>
      <c r="D22" s="86">
        <v>217.499</v>
      </c>
      <c r="E22" s="88"/>
      <c r="F22" s="88"/>
      <c r="G22" s="88"/>
      <c r="H22" s="88"/>
      <c r="I22" s="86">
        <v>7.2359999999999998</v>
      </c>
      <c r="J22" s="86">
        <v>45.75</v>
      </c>
      <c r="K22" s="88"/>
      <c r="L22" s="71">
        <f t="shared" si="1"/>
        <v>270.48500000000001</v>
      </c>
      <c r="M22" s="71">
        <f t="shared" si="2"/>
        <v>1430.307</v>
      </c>
      <c r="N22" s="73"/>
      <c r="O22" s="71">
        <f t="shared" si="3"/>
        <v>1430.307</v>
      </c>
    </row>
    <row r="23" spans="1:15" ht="17.100000000000001" customHeight="1" x14ac:dyDescent="0.2">
      <c r="A23" s="437"/>
      <c r="B23" s="72" t="s">
        <v>115</v>
      </c>
      <c r="C23" s="86">
        <v>108368.42200000001</v>
      </c>
      <c r="D23" s="86">
        <v>61097</v>
      </c>
      <c r="E23" s="88"/>
      <c r="F23" s="88"/>
      <c r="G23" s="88"/>
      <c r="H23" s="86">
        <v>1507.5</v>
      </c>
      <c r="I23" s="86">
        <v>297432.30300000001</v>
      </c>
      <c r="J23" s="86">
        <v>18226.733</v>
      </c>
      <c r="K23" s="88"/>
      <c r="L23" s="71">
        <f t="shared" si="1"/>
        <v>378263.53600000002</v>
      </c>
      <c r="M23" s="71">
        <f t="shared" si="2"/>
        <v>486631.95800000004</v>
      </c>
      <c r="N23" s="73">
        <v>44000</v>
      </c>
      <c r="O23" s="71">
        <f t="shared" si="3"/>
        <v>530631.9580000001</v>
      </c>
    </row>
    <row r="24" spans="1:15" ht="17.100000000000001" customHeight="1" x14ac:dyDescent="0.2">
      <c r="A24" s="259"/>
      <c r="B24" s="72" t="s">
        <v>161</v>
      </c>
      <c r="C24" s="86">
        <v>2335.0680000000002</v>
      </c>
      <c r="D24" s="86">
        <v>521.30700000000002</v>
      </c>
      <c r="E24" s="88"/>
      <c r="F24" s="88"/>
      <c r="G24" s="88"/>
      <c r="H24" s="88"/>
      <c r="I24" s="86">
        <v>7</v>
      </c>
      <c r="J24" s="86">
        <v>18.718</v>
      </c>
      <c r="K24" s="88"/>
      <c r="L24" s="71">
        <f t="shared" si="1"/>
        <v>547.02499999999998</v>
      </c>
      <c r="M24" s="71">
        <f t="shared" si="2"/>
        <v>2882.0929999999998</v>
      </c>
      <c r="N24" s="73"/>
      <c r="O24" s="71">
        <f t="shared" si="3"/>
        <v>2882.0929999999998</v>
      </c>
    </row>
    <row r="25" spans="1:15" ht="17.100000000000001" customHeight="1" x14ac:dyDescent="0.2">
      <c r="A25" s="259"/>
      <c r="B25" s="72" t="s">
        <v>284</v>
      </c>
      <c r="C25" s="86">
        <v>4065.7739999999999</v>
      </c>
      <c r="D25" s="86">
        <v>1447.778</v>
      </c>
      <c r="E25" s="88"/>
      <c r="F25" s="88"/>
      <c r="G25" s="88"/>
      <c r="H25" s="86">
        <v>120.6</v>
      </c>
      <c r="I25" s="86">
        <v>87.177000000000007</v>
      </c>
      <c r="J25" s="86">
        <v>214.5</v>
      </c>
      <c r="K25" s="88"/>
      <c r="L25" s="71">
        <f t="shared" si="1"/>
        <v>1870.0549999999998</v>
      </c>
      <c r="M25" s="71">
        <f t="shared" si="2"/>
        <v>5935.8289999999997</v>
      </c>
      <c r="N25" s="73">
        <v>20000</v>
      </c>
      <c r="O25" s="71">
        <f t="shared" si="3"/>
        <v>25935.828999999998</v>
      </c>
    </row>
    <row r="26" spans="1:15" ht="17.100000000000001" customHeight="1" x14ac:dyDescent="0.2">
      <c r="A26" s="259"/>
      <c r="B26" s="72" t="s">
        <v>280</v>
      </c>
      <c r="C26" s="86">
        <v>840.6</v>
      </c>
      <c r="D26" s="86">
        <v>198.94200000000001</v>
      </c>
      <c r="E26" s="88"/>
      <c r="F26" s="88"/>
      <c r="G26" s="88"/>
      <c r="H26" s="88"/>
      <c r="I26" s="86">
        <v>5</v>
      </c>
      <c r="J26" s="86">
        <v>12.5</v>
      </c>
      <c r="K26" s="88"/>
      <c r="L26" s="71">
        <f t="shared" si="1"/>
        <v>216.44200000000001</v>
      </c>
      <c r="M26" s="71">
        <f t="shared" si="2"/>
        <v>1057.0419999999999</v>
      </c>
      <c r="N26" s="73"/>
      <c r="O26" s="71">
        <f t="shared" si="3"/>
        <v>1057.0419999999999</v>
      </c>
    </row>
    <row r="27" spans="1:15" ht="17.100000000000001" customHeight="1" x14ac:dyDescent="0.2">
      <c r="A27" s="259"/>
      <c r="B27" s="72" t="s">
        <v>116</v>
      </c>
      <c r="C27" s="86">
        <v>53016.803999999996</v>
      </c>
      <c r="D27" s="86">
        <v>7648.4030000000002</v>
      </c>
      <c r="E27" s="88"/>
      <c r="F27" s="88"/>
      <c r="G27" s="88"/>
      <c r="H27" s="88"/>
      <c r="I27" s="86">
        <v>3497.85</v>
      </c>
      <c r="J27" s="86">
        <v>5830.1310000000003</v>
      </c>
      <c r="K27" s="88"/>
      <c r="L27" s="71">
        <f t="shared" si="1"/>
        <v>16976.384000000002</v>
      </c>
      <c r="M27" s="71">
        <f t="shared" si="2"/>
        <v>69993.187999999995</v>
      </c>
      <c r="N27" s="73"/>
      <c r="O27" s="71">
        <f t="shared" si="3"/>
        <v>69993.187999999995</v>
      </c>
    </row>
    <row r="28" spans="1:15" ht="17.100000000000001" customHeight="1" x14ac:dyDescent="0.2">
      <c r="A28" s="259"/>
      <c r="B28" s="72" t="s">
        <v>117</v>
      </c>
      <c r="C28" s="86">
        <v>138306.027</v>
      </c>
      <c r="D28" s="86">
        <v>20057</v>
      </c>
      <c r="E28" s="88"/>
      <c r="F28" s="88"/>
      <c r="G28" s="88"/>
      <c r="H28" s="88"/>
      <c r="I28" s="86">
        <v>44.185000000000002</v>
      </c>
      <c r="J28" s="86">
        <v>3750</v>
      </c>
      <c r="K28" s="88"/>
      <c r="L28" s="71">
        <f t="shared" si="1"/>
        <v>23851.185000000001</v>
      </c>
      <c r="M28" s="71">
        <f t="shared" si="2"/>
        <v>162157.212</v>
      </c>
      <c r="N28" s="73">
        <v>40150</v>
      </c>
      <c r="O28" s="71">
        <f t="shared" si="3"/>
        <v>202307.212</v>
      </c>
    </row>
    <row r="29" spans="1:15" ht="17.100000000000001" customHeight="1" x14ac:dyDescent="0.2">
      <c r="A29" s="259"/>
      <c r="B29" s="72" t="s">
        <v>162</v>
      </c>
      <c r="C29" s="86">
        <v>1330.44</v>
      </c>
      <c r="D29" s="86">
        <v>665</v>
      </c>
      <c r="E29" s="88"/>
      <c r="F29" s="88"/>
      <c r="G29" s="88"/>
      <c r="H29" s="88"/>
      <c r="I29" s="86">
        <v>7.7750000000000004</v>
      </c>
      <c r="J29" s="86">
        <v>600</v>
      </c>
      <c r="K29" s="88"/>
      <c r="L29" s="71">
        <f t="shared" si="1"/>
        <v>1272.7750000000001</v>
      </c>
      <c r="M29" s="71">
        <f t="shared" si="2"/>
        <v>2603.2150000000001</v>
      </c>
      <c r="N29" s="73"/>
      <c r="O29" s="71">
        <f t="shared" si="3"/>
        <v>2603.2150000000001</v>
      </c>
    </row>
    <row r="30" spans="1:15" ht="17.100000000000001" customHeight="1" x14ac:dyDescent="0.2">
      <c r="A30" s="259"/>
      <c r="B30" s="72" t="s">
        <v>118</v>
      </c>
      <c r="C30" s="86">
        <v>223200.7</v>
      </c>
      <c r="D30" s="86">
        <v>4061.2</v>
      </c>
      <c r="E30" s="88"/>
      <c r="F30" s="88"/>
      <c r="G30" s="88"/>
      <c r="H30" s="88"/>
      <c r="I30" s="86">
        <v>1306.5</v>
      </c>
      <c r="J30" s="86">
        <v>120.5</v>
      </c>
      <c r="K30" s="88"/>
      <c r="L30" s="71">
        <f t="shared" si="1"/>
        <v>5488.2</v>
      </c>
      <c r="M30" s="71">
        <f t="shared" si="2"/>
        <v>228688.90000000002</v>
      </c>
      <c r="N30" s="73"/>
      <c r="O30" s="71">
        <f t="shared" si="3"/>
        <v>228688.90000000002</v>
      </c>
    </row>
    <row r="31" spans="1:15" ht="17.100000000000001" customHeight="1" x14ac:dyDescent="0.2">
      <c r="A31" s="259"/>
      <c r="B31" s="72" t="s">
        <v>119</v>
      </c>
      <c r="C31" s="86">
        <v>13901</v>
      </c>
      <c r="D31" s="86">
        <v>17604.557000000001</v>
      </c>
      <c r="E31" s="88"/>
      <c r="F31" s="88"/>
      <c r="G31" s="88"/>
      <c r="H31" s="88"/>
      <c r="I31" s="86">
        <v>22.611999999999998</v>
      </c>
      <c r="J31" s="86">
        <v>1361.11</v>
      </c>
      <c r="K31" s="88"/>
      <c r="L31" s="71">
        <f t="shared" si="1"/>
        <v>18988.279000000002</v>
      </c>
      <c r="M31" s="71">
        <f t="shared" si="2"/>
        <v>32889.279000000002</v>
      </c>
      <c r="N31" s="73">
        <v>850</v>
      </c>
      <c r="O31" s="71">
        <f t="shared" si="3"/>
        <v>33739.279000000002</v>
      </c>
    </row>
    <row r="32" spans="1:15" ht="17.100000000000001" customHeight="1" x14ac:dyDescent="0.2">
      <c r="A32" s="259"/>
      <c r="B32" s="72" t="s">
        <v>120</v>
      </c>
      <c r="C32" s="86">
        <v>9397.0720000000001</v>
      </c>
      <c r="D32" s="86">
        <v>1062.335</v>
      </c>
      <c r="E32" s="88"/>
      <c r="F32" s="88"/>
      <c r="G32" s="88"/>
      <c r="H32" s="88"/>
      <c r="I32" s="86">
        <v>427.39800000000002</v>
      </c>
      <c r="J32" s="86">
        <v>287.93299999999999</v>
      </c>
      <c r="K32" s="88"/>
      <c r="L32" s="71">
        <f t="shared" si="1"/>
        <v>1777.6660000000002</v>
      </c>
      <c r="M32" s="71">
        <f t="shared" si="2"/>
        <v>11174.737999999998</v>
      </c>
      <c r="N32" s="73"/>
      <c r="O32" s="71">
        <f t="shared" si="3"/>
        <v>11174.737999999998</v>
      </c>
    </row>
    <row r="33" spans="1:15" ht="17.100000000000001" customHeight="1" x14ac:dyDescent="0.2">
      <c r="A33" s="259"/>
      <c r="B33" s="72" t="s">
        <v>121</v>
      </c>
      <c r="C33" s="86">
        <v>8020.3590000000004</v>
      </c>
      <c r="D33" s="86">
        <v>1039</v>
      </c>
      <c r="E33" s="88"/>
      <c r="F33" s="88"/>
      <c r="G33" s="88"/>
      <c r="H33" s="88"/>
      <c r="I33" s="86">
        <v>12.5</v>
      </c>
      <c r="J33" s="86">
        <v>969.75</v>
      </c>
      <c r="K33" s="88"/>
      <c r="L33" s="71">
        <f t="shared" si="1"/>
        <v>2021.25</v>
      </c>
      <c r="M33" s="71">
        <f t="shared" si="2"/>
        <v>10041.609</v>
      </c>
      <c r="N33" s="73"/>
      <c r="O33" s="71">
        <f t="shared" si="3"/>
        <v>10041.609</v>
      </c>
    </row>
    <row r="34" spans="1:15" ht="17.100000000000001" customHeight="1" x14ac:dyDescent="0.2">
      <c r="A34" s="259"/>
      <c r="B34" s="72" t="s">
        <v>122</v>
      </c>
      <c r="C34" s="86">
        <v>12643</v>
      </c>
      <c r="D34" s="86">
        <v>14562</v>
      </c>
      <c r="E34" s="88"/>
      <c r="F34" s="88"/>
      <c r="G34" s="88"/>
      <c r="H34" s="88"/>
      <c r="I34" s="86">
        <v>285007.5</v>
      </c>
      <c r="J34" s="86">
        <v>10000</v>
      </c>
      <c r="K34" s="88"/>
      <c r="L34" s="71">
        <f t="shared" si="1"/>
        <v>309569.5</v>
      </c>
      <c r="M34" s="71">
        <f t="shared" si="2"/>
        <v>322212.5</v>
      </c>
      <c r="N34" s="73">
        <v>229500</v>
      </c>
      <c r="O34" s="71">
        <f t="shared" si="3"/>
        <v>551712.5</v>
      </c>
    </row>
    <row r="35" spans="1:15" ht="17.100000000000001" customHeight="1" x14ac:dyDescent="0.2">
      <c r="A35" s="259"/>
      <c r="B35" s="72" t="s">
        <v>163</v>
      </c>
      <c r="C35" s="86">
        <v>1292.5</v>
      </c>
      <c r="D35" s="86">
        <v>201</v>
      </c>
      <c r="E35" s="88"/>
      <c r="F35" s="88"/>
      <c r="G35" s="88"/>
      <c r="H35" s="88"/>
      <c r="I35" s="86">
        <v>10</v>
      </c>
      <c r="J35" s="86">
        <v>120</v>
      </c>
      <c r="K35" s="88"/>
      <c r="L35" s="71">
        <f t="shared" si="1"/>
        <v>331</v>
      </c>
      <c r="M35" s="71">
        <f t="shared" si="2"/>
        <v>1623.5</v>
      </c>
      <c r="N35" s="73"/>
      <c r="O35" s="71">
        <f t="shared" si="3"/>
        <v>1623.5</v>
      </c>
    </row>
    <row r="36" spans="1:15" ht="17.100000000000001" customHeight="1" x14ac:dyDescent="0.2">
      <c r="A36" s="74">
        <v>4</v>
      </c>
      <c r="B36" s="72" t="s">
        <v>123</v>
      </c>
      <c r="C36" s="86">
        <v>196416.45</v>
      </c>
      <c r="D36" s="86">
        <v>132792.386</v>
      </c>
      <c r="E36" s="88"/>
      <c r="F36" s="88"/>
      <c r="G36" s="88"/>
      <c r="H36" s="88"/>
      <c r="I36" s="86">
        <v>25710.102999999999</v>
      </c>
      <c r="J36" s="86">
        <v>6613.25</v>
      </c>
      <c r="K36" s="88"/>
      <c r="L36" s="71">
        <f t="shared" si="1"/>
        <v>165115.739</v>
      </c>
      <c r="M36" s="71">
        <f t="shared" si="2"/>
        <v>361532.18900000001</v>
      </c>
      <c r="N36" s="73">
        <v>477908</v>
      </c>
      <c r="O36" s="71">
        <f t="shared" si="3"/>
        <v>839440.18900000001</v>
      </c>
    </row>
    <row r="37" spans="1:15" ht="17.100000000000001" customHeight="1" x14ac:dyDescent="0.2">
      <c r="A37" s="69">
        <v>5</v>
      </c>
      <c r="B37" s="70" t="s">
        <v>124</v>
      </c>
      <c r="C37" s="85">
        <f t="shared" ref="C37:K37" si="6">SUM(C38:C39)</f>
        <v>118624.777</v>
      </c>
      <c r="D37" s="85">
        <f t="shared" si="6"/>
        <v>57370.825000000004</v>
      </c>
      <c r="E37" s="85">
        <f t="shared" si="6"/>
        <v>1415640.9</v>
      </c>
      <c r="F37" s="85">
        <f t="shared" si="6"/>
        <v>158557.62100000001</v>
      </c>
      <c r="G37" s="85">
        <f t="shared" si="6"/>
        <v>1894087.8870000001</v>
      </c>
      <c r="H37" s="85">
        <f t="shared" si="6"/>
        <v>88300</v>
      </c>
      <c r="I37" s="85">
        <f t="shared" si="6"/>
        <v>5056771.75</v>
      </c>
      <c r="J37" s="85">
        <f t="shared" si="6"/>
        <v>105406.5</v>
      </c>
      <c r="K37" s="85">
        <f t="shared" si="6"/>
        <v>5407750</v>
      </c>
      <c r="L37" s="71">
        <f t="shared" si="1"/>
        <v>14183885.482999999</v>
      </c>
      <c r="M37" s="71">
        <f t="shared" si="2"/>
        <v>14302510.26</v>
      </c>
      <c r="N37" s="71">
        <f>SUM(N38:N39)</f>
        <v>1191188</v>
      </c>
      <c r="O37" s="71">
        <f t="shared" si="3"/>
        <v>15493698.26</v>
      </c>
    </row>
    <row r="38" spans="1:15" ht="17.100000000000001" customHeight="1" x14ac:dyDescent="0.2">
      <c r="A38" s="436"/>
      <c r="B38" s="72" t="s">
        <v>125</v>
      </c>
      <c r="C38" s="86">
        <v>118624.777</v>
      </c>
      <c r="D38" s="88">
        <v>42730.925000000003</v>
      </c>
      <c r="E38" s="88"/>
      <c r="F38" s="88"/>
      <c r="G38" s="88"/>
      <c r="H38" s="88"/>
      <c r="I38" s="88">
        <v>2586</v>
      </c>
      <c r="J38" s="88">
        <v>105406.5</v>
      </c>
      <c r="K38" s="88"/>
      <c r="L38" s="71">
        <f t="shared" si="1"/>
        <v>150723.42499999999</v>
      </c>
      <c r="M38" s="71">
        <f t="shared" si="2"/>
        <v>269348.20199999999</v>
      </c>
      <c r="N38" s="73">
        <v>53550</v>
      </c>
      <c r="O38" s="71">
        <f t="shared" si="3"/>
        <v>322898.20199999999</v>
      </c>
    </row>
    <row r="39" spans="1:15" ht="17.100000000000001" customHeight="1" x14ac:dyDescent="0.2">
      <c r="A39" s="438"/>
      <c r="B39" s="72" t="s">
        <v>126</v>
      </c>
      <c r="C39" s="86"/>
      <c r="D39" s="88">
        <v>14639.9</v>
      </c>
      <c r="E39" s="88">
        <v>1415640.9</v>
      </c>
      <c r="F39" s="88">
        <v>158557.62100000001</v>
      </c>
      <c r="G39" s="88">
        <v>1894087.8870000001</v>
      </c>
      <c r="H39" s="88">
        <v>88300</v>
      </c>
      <c r="I39" s="88">
        <v>5054185.75</v>
      </c>
      <c r="J39" s="88"/>
      <c r="K39" s="88">
        <v>5407750</v>
      </c>
      <c r="L39" s="71">
        <f t="shared" si="1"/>
        <v>14033162.058</v>
      </c>
      <c r="M39" s="71">
        <f t="shared" si="2"/>
        <v>14033162.058</v>
      </c>
      <c r="N39" s="73">
        <v>1137638</v>
      </c>
      <c r="O39" s="71">
        <f t="shared" si="3"/>
        <v>15170800.058</v>
      </c>
    </row>
    <row r="40" spans="1:15" ht="17.100000000000001" customHeight="1" x14ac:dyDescent="0.2">
      <c r="A40" s="75"/>
      <c r="B40" s="76"/>
      <c r="C40" s="5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</row>
    <row r="41" spans="1:15" ht="17.100000000000001" customHeight="1" x14ac:dyDescent="0.2">
      <c r="A41" s="79"/>
      <c r="B41" s="80"/>
      <c r="C41" s="56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7.100000000000001" customHeight="1" x14ac:dyDescent="0.2">
      <c r="A42" s="439" t="s">
        <v>1</v>
      </c>
      <c r="B42" s="441" t="s">
        <v>77</v>
      </c>
      <c r="C42" s="165" t="s">
        <v>78</v>
      </c>
      <c r="D42" s="165" t="s">
        <v>79</v>
      </c>
      <c r="E42" s="458" t="s">
        <v>80</v>
      </c>
      <c r="F42" s="458" t="s">
        <v>81</v>
      </c>
      <c r="G42" s="458" t="s">
        <v>82</v>
      </c>
      <c r="H42" s="165" t="s">
        <v>83</v>
      </c>
      <c r="I42" s="165" t="s">
        <v>84</v>
      </c>
      <c r="J42" s="165" t="s">
        <v>85</v>
      </c>
      <c r="K42" s="165" t="s">
        <v>86</v>
      </c>
      <c r="L42" s="163" t="s">
        <v>87</v>
      </c>
      <c r="M42" s="163" t="s">
        <v>88</v>
      </c>
      <c r="N42" s="163" t="s">
        <v>89</v>
      </c>
      <c r="O42" s="458" t="s">
        <v>90</v>
      </c>
    </row>
    <row r="43" spans="1:15" ht="17.100000000000001" customHeight="1" x14ac:dyDescent="0.2">
      <c r="A43" s="440"/>
      <c r="B43" s="442"/>
      <c r="C43" s="84" t="s">
        <v>91</v>
      </c>
      <c r="D43" s="166" t="s">
        <v>92</v>
      </c>
      <c r="E43" s="459"/>
      <c r="F43" s="459"/>
      <c r="G43" s="459"/>
      <c r="H43" s="166" t="s">
        <v>93</v>
      </c>
      <c r="I43" s="166" t="s">
        <v>94</v>
      </c>
      <c r="J43" s="166" t="s">
        <v>95</v>
      </c>
      <c r="K43" s="166" t="s">
        <v>96</v>
      </c>
      <c r="L43" s="164" t="s">
        <v>97</v>
      </c>
      <c r="M43" s="164" t="s">
        <v>98</v>
      </c>
      <c r="N43" s="164" t="s">
        <v>99</v>
      </c>
      <c r="O43" s="459"/>
    </row>
    <row r="44" spans="1:15" ht="17.100000000000001" customHeight="1" x14ac:dyDescent="0.2">
      <c r="A44" s="74">
        <v>6</v>
      </c>
      <c r="B44" s="52" t="s">
        <v>127</v>
      </c>
      <c r="C44" s="86">
        <v>6178721.9040000001</v>
      </c>
      <c r="D44" s="86">
        <v>896987.90800000005</v>
      </c>
      <c r="E44" s="88"/>
      <c r="F44" s="88"/>
      <c r="G44" s="88"/>
      <c r="H44" s="88"/>
      <c r="I44" s="86">
        <v>26635</v>
      </c>
      <c r="J44" s="86">
        <v>88504.15</v>
      </c>
      <c r="K44" s="88"/>
      <c r="L44" s="71">
        <f t="shared" ref="L44:L77" si="7">D44+E44+F44+G44+H44+I44+J44+K44</f>
        <v>1012127.0580000001</v>
      </c>
      <c r="M44" s="71">
        <f t="shared" ref="M44:M77" si="8">C44+D44+E44+F44+G44+H44+I44+J44+K44</f>
        <v>7190848.9620000003</v>
      </c>
      <c r="N44" s="73">
        <v>195850</v>
      </c>
      <c r="O44" s="71">
        <f t="shared" ref="O44:O77" si="9">M44+N44</f>
        <v>7386698.9620000003</v>
      </c>
    </row>
    <row r="45" spans="1:15" ht="17.100000000000001" customHeight="1" x14ac:dyDescent="0.2">
      <c r="A45" s="74">
        <v>7</v>
      </c>
      <c r="B45" s="52" t="s">
        <v>128</v>
      </c>
      <c r="C45" s="86">
        <v>99768.703999999998</v>
      </c>
      <c r="D45" s="86">
        <v>16730.534</v>
      </c>
      <c r="E45" s="88"/>
      <c r="F45" s="88"/>
      <c r="G45" s="88"/>
      <c r="H45" s="88">
        <v>890769.56099999999</v>
      </c>
      <c r="I45" s="86">
        <v>6196.2110000000002</v>
      </c>
      <c r="J45" s="86">
        <v>1931</v>
      </c>
      <c r="K45" s="88"/>
      <c r="L45" s="71">
        <f t="shared" si="7"/>
        <v>915627.30599999998</v>
      </c>
      <c r="M45" s="71">
        <f t="shared" si="8"/>
        <v>1015396.01</v>
      </c>
      <c r="N45" s="73">
        <v>18000</v>
      </c>
      <c r="O45" s="71">
        <f t="shared" si="9"/>
        <v>1033396.01</v>
      </c>
    </row>
    <row r="46" spans="1:15" ht="17.100000000000001" customHeight="1" x14ac:dyDescent="0.2">
      <c r="A46" s="74">
        <v>8</v>
      </c>
      <c r="B46" s="52" t="s">
        <v>129</v>
      </c>
      <c r="C46" s="86">
        <v>2221545.0890000002</v>
      </c>
      <c r="D46" s="86">
        <v>2283104</v>
      </c>
      <c r="E46" s="88"/>
      <c r="F46" s="88"/>
      <c r="G46" s="88"/>
      <c r="H46" s="88"/>
      <c r="I46" s="86">
        <v>50943.75</v>
      </c>
      <c r="J46" s="86">
        <v>116850</v>
      </c>
      <c r="K46" s="88"/>
      <c r="L46" s="71">
        <f t="shared" si="7"/>
        <v>2450897.75</v>
      </c>
      <c r="M46" s="71">
        <f t="shared" si="8"/>
        <v>4672442.8389999997</v>
      </c>
      <c r="N46" s="73">
        <v>1050000</v>
      </c>
      <c r="O46" s="71">
        <f t="shared" si="9"/>
        <v>5722442.8389999997</v>
      </c>
    </row>
    <row r="47" spans="1:15" ht="17.100000000000001" customHeight="1" x14ac:dyDescent="0.2">
      <c r="A47" s="74">
        <v>9</v>
      </c>
      <c r="B47" s="52" t="s">
        <v>130</v>
      </c>
      <c r="C47" s="86">
        <v>3876906.6260000002</v>
      </c>
      <c r="D47" s="86">
        <v>2198568.5120000001</v>
      </c>
      <c r="E47" s="88"/>
      <c r="F47" s="86"/>
      <c r="G47" s="88"/>
      <c r="H47" s="88"/>
      <c r="I47" s="86">
        <v>10876.5</v>
      </c>
      <c r="J47" s="86">
        <v>552679.5</v>
      </c>
      <c r="K47" s="88"/>
      <c r="L47" s="71">
        <f t="shared" si="7"/>
        <v>2762124.5120000001</v>
      </c>
      <c r="M47" s="71">
        <f t="shared" si="8"/>
        <v>6639031.1380000003</v>
      </c>
      <c r="N47" s="73">
        <v>200000</v>
      </c>
      <c r="O47" s="71">
        <f t="shared" si="9"/>
        <v>6839031.1380000003</v>
      </c>
    </row>
    <row r="48" spans="1:15" ht="17.100000000000001" customHeight="1" x14ac:dyDescent="0.2">
      <c r="A48" s="74">
        <v>10</v>
      </c>
      <c r="B48" s="52" t="s">
        <v>131</v>
      </c>
      <c r="C48" s="86">
        <v>261152.21400000001</v>
      </c>
      <c r="D48" s="86">
        <v>170518.73</v>
      </c>
      <c r="E48" s="88"/>
      <c r="F48" s="88"/>
      <c r="G48" s="88"/>
      <c r="H48" s="88"/>
      <c r="I48" s="86">
        <v>834.2</v>
      </c>
      <c r="J48" s="86">
        <v>15027</v>
      </c>
      <c r="K48" s="88"/>
      <c r="L48" s="71">
        <f t="shared" si="7"/>
        <v>186379.93000000002</v>
      </c>
      <c r="M48" s="71">
        <f t="shared" si="8"/>
        <v>447532.14400000003</v>
      </c>
      <c r="N48" s="73">
        <v>13500</v>
      </c>
      <c r="O48" s="71">
        <f t="shared" si="9"/>
        <v>461032.14400000003</v>
      </c>
    </row>
    <row r="49" spans="1:15" ht="17.100000000000001" customHeight="1" x14ac:dyDescent="0.2">
      <c r="A49" s="74">
        <v>11</v>
      </c>
      <c r="B49" s="52" t="s">
        <v>132</v>
      </c>
      <c r="C49" s="86">
        <v>6559486.5559999999</v>
      </c>
      <c r="D49" s="86">
        <v>369239.75</v>
      </c>
      <c r="E49" s="88"/>
      <c r="F49" s="86">
        <v>0</v>
      </c>
      <c r="G49" s="86">
        <v>300</v>
      </c>
      <c r="H49" s="88"/>
      <c r="I49" s="86">
        <v>23974.25</v>
      </c>
      <c r="J49" s="86">
        <v>180005.06</v>
      </c>
      <c r="K49" s="88"/>
      <c r="L49" s="71">
        <f t="shared" si="7"/>
        <v>573519.06000000006</v>
      </c>
      <c r="M49" s="71">
        <f t="shared" si="8"/>
        <v>7133005.6159999995</v>
      </c>
      <c r="N49" s="73">
        <v>450000</v>
      </c>
      <c r="O49" s="71">
        <f t="shared" si="9"/>
        <v>7583005.6159999995</v>
      </c>
    </row>
    <row r="50" spans="1:15" ht="17.100000000000001" customHeight="1" x14ac:dyDescent="0.2">
      <c r="A50" s="74">
        <v>12</v>
      </c>
      <c r="B50" s="52" t="s">
        <v>133</v>
      </c>
      <c r="C50" s="86">
        <v>41274.805</v>
      </c>
      <c r="D50" s="86">
        <v>30360.959999999999</v>
      </c>
      <c r="E50" s="88"/>
      <c r="F50" s="88"/>
      <c r="G50" s="88"/>
      <c r="H50" s="88"/>
      <c r="I50" s="86">
        <v>37202.879000000001</v>
      </c>
      <c r="J50" s="86">
        <v>4173.25</v>
      </c>
      <c r="K50" s="88"/>
      <c r="L50" s="71">
        <f t="shared" si="7"/>
        <v>71737.089000000007</v>
      </c>
      <c r="M50" s="71">
        <f t="shared" si="8"/>
        <v>113011.894</v>
      </c>
      <c r="N50" s="73">
        <v>763400</v>
      </c>
      <c r="O50" s="71">
        <f t="shared" si="9"/>
        <v>876411.89399999997</v>
      </c>
    </row>
    <row r="51" spans="1:15" ht="17.100000000000001" customHeight="1" x14ac:dyDescent="0.2">
      <c r="A51" s="74">
        <v>13</v>
      </c>
      <c r="B51" s="52" t="s">
        <v>134</v>
      </c>
      <c r="C51" s="86">
        <v>32869.214999999997</v>
      </c>
      <c r="D51" s="86">
        <v>11018.210999999999</v>
      </c>
      <c r="E51" s="88"/>
      <c r="F51" s="88"/>
      <c r="G51" s="88"/>
      <c r="H51" s="86">
        <v>4000000</v>
      </c>
      <c r="I51" s="86">
        <v>551920.57900000003</v>
      </c>
      <c r="J51" s="86">
        <v>335.75</v>
      </c>
      <c r="K51" s="88"/>
      <c r="L51" s="71">
        <f t="shared" si="7"/>
        <v>4563274.54</v>
      </c>
      <c r="M51" s="71">
        <f t="shared" si="8"/>
        <v>4596143.7549999999</v>
      </c>
      <c r="N51" s="73">
        <v>40000</v>
      </c>
      <c r="O51" s="71">
        <f t="shared" si="9"/>
        <v>4636143.7549999999</v>
      </c>
    </row>
    <row r="52" spans="1:15" ht="17.100000000000001" customHeight="1" x14ac:dyDescent="0.2">
      <c r="A52" s="74">
        <v>14</v>
      </c>
      <c r="B52" s="52" t="s">
        <v>135</v>
      </c>
      <c r="C52" s="86">
        <v>96083.812000000005</v>
      </c>
      <c r="D52" s="86">
        <v>23985.780999999999</v>
      </c>
      <c r="E52" s="88"/>
      <c r="F52" s="88"/>
      <c r="G52" s="86">
        <v>40506.949999999997</v>
      </c>
      <c r="H52" s="88"/>
      <c r="I52" s="86">
        <v>23500</v>
      </c>
      <c r="J52" s="86">
        <v>661</v>
      </c>
      <c r="K52" s="88"/>
      <c r="L52" s="71">
        <f t="shared" si="7"/>
        <v>88653.731</v>
      </c>
      <c r="M52" s="71">
        <f t="shared" si="8"/>
        <v>184737.54300000001</v>
      </c>
      <c r="N52" s="73">
        <v>140000</v>
      </c>
      <c r="O52" s="71">
        <f t="shared" si="9"/>
        <v>324737.54300000001</v>
      </c>
    </row>
    <row r="53" spans="1:15" ht="17.100000000000001" customHeight="1" x14ac:dyDescent="0.2">
      <c r="A53" s="74">
        <v>15</v>
      </c>
      <c r="B53" s="52" t="s">
        <v>136</v>
      </c>
      <c r="C53" s="86">
        <v>49909.858</v>
      </c>
      <c r="D53" s="86">
        <v>170977.43100000001</v>
      </c>
      <c r="E53" s="88"/>
      <c r="F53" s="86"/>
      <c r="G53" s="88"/>
      <c r="H53" s="88"/>
      <c r="I53" s="86">
        <v>51.405999999999999</v>
      </c>
      <c r="J53" s="86">
        <v>400.399</v>
      </c>
      <c r="K53" s="88"/>
      <c r="L53" s="71">
        <f t="shared" si="7"/>
        <v>171429.236</v>
      </c>
      <c r="M53" s="71">
        <f t="shared" si="8"/>
        <v>221339.09400000001</v>
      </c>
      <c r="N53" s="73">
        <v>333700</v>
      </c>
      <c r="O53" s="71">
        <f t="shared" si="9"/>
        <v>555039.09400000004</v>
      </c>
    </row>
    <row r="54" spans="1:15" ht="17.100000000000001" customHeight="1" x14ac:dyDescent="0.2">
      <c r="A54" s="74">
        <v>16</v>
      </c>
      <c r="B54" s="52" t="s">
        <v>137</v>
      </c>
      <c r="C54" s="86">
        <v>42380.423000000003</v>
      </c>
      <c r="D54" s="86">
        <v>13449.018</v>
      </c>
      <c r="E54" s="88"/>
      <c r="F54" s="86"/>
      <c r="G54" s="86">
        <v>794516</v>
      </c>
      <c r="H54" s="86"/>
      <c r="I54" s="86">
        <v>13.362</v>
      </c>
      <c r="J54" s="86">
        <v>609.25</v>
      </c>
      <c r="K54" s="88"/>
      <c r="L54" s="71">
        <f t="shared" si="7"/>
        <v>808587.63</v>
      </c>
      <c r="M54" s="71">
        <f t="shared" si="8"/>
        <v>850968.05299999996</v>
      </c>
      <c r="N54" s="73">
        <v>1238801</v>
      </c>
      <c r="O54" s="71">
        <f t="shared" si="9"/>
        <v>2089769.0529999998</v>
      </c>
    </row>
    <row r="55" spans="1:15" ht="17.100000000000001" customHeight="1" x14ac:dyDescent="0.2">
      <c r="A55" s="74">
        <v>17</v>
      </c>
      <c r="B55" s="52" t="s">
        <v>138</v>
      </c>
      <c r="C55" s="86">
        <v>97019.239000000001</v>
      </c>
      <c r="D55" s="86">
        <v>161276.92499999999</v>
      </c>
      <c r="E55" s="88"/>
      <c r="F55" s="88"/>
      <c r="G55" s="88"/>
      <c r="H55" s="88"/>
      <c r="I55" s="86">
        <v>3.65</v>
      </c>
      <c r="J55" s="86">
        <v>15239.25</v>
      </c>
      <c r="K55" s="88"/>
      <c r="L55" s="71">
        <f t="shared" si="7"/>
        <v>176519.82499999998</v>
      </c>
      <c r="M55" s="71">
        <f t="shared" si="8"/>
        <v>273539.06400000001</v>
      </c>
      <c r="N55" s="73">
        <v>770000</v>
      </c>
      <c r="O55" s="71">
        <f t="shared" si="9"/>
        <v>1043539.064</v>
      </c>
    </row>
    <row r="56" spans="1:15" ht="17.100000000000001" customHeight="1" x14ac:dyDescent="0.2">
      <c r="A56" s="74">
        <v>18</v>
      </c>
      <c r="B56" s="52" t="s">
        <v>139</v>
      </c>
      <c r="C56" s="86">
        <v>154072.48000000001</v>
      </c>
      <c r="D56" s="86">
        <v>14723.714</v>
      </c>
      <c r="E56" s="88"/>
      <c r="F56" s="86">
        <v>641977.31999999995</v>
      </c>
      <c r="G56" s="88"/>
      <c r="H56" s="88"/>
      <c r="I56" s="86">
        <v>898.25</v>
      </c>
      <c r="J56" s="86">
        <v>419.25</v>
      </c>
      <c r="K56" s="88"/>
      <c r="L56" s="71">
        <f t="shared" si="7"/>
        <v>658018.53399999999</v>
      </c>
      <c r="M56" s="71">
        <f t="shared" si="8"/>
        <v>812091.01399999997</v>
      </c>
      <c r="N56" s="73">
        <v>321770</v>
      </c>
      <c r="O56" s="71">
        <f t="shared" si="9"/>
        <v>1133861.014</v>
      </c>
    </row>
    <row r="57" spans="1:15" ht="17.100000000000001" customHeight="1" x14ac:dyDescent="0.2">
      <c r="A57" s="74">
        <v>19</v>
      </c>
      <c r="B57" s="52" t="s">
        <v>140</v>
      </c>
      <c r="C57" s="86">
        <v>165585.61600000001</v>
      </c>
      <c r="D57" s="86">
        <v>68006.414999999994</v>
      </c>
      <c r="E57" s="88"/>
      <c r="F57" s="88"/>
      <c r="G57" s="88"/>
      <c r="H57" s="88"/>
      <c r="I57" s="86">
        <v>41.871000000000002</v>
      </c>
      <c r="J57" s="86">
        <v>304.5</v>
      </c>
      <c r="K57" s="88"/>
      <c r="L57" s="71">
        <f t="shared" si="7"/>
        <v>68352.785999999993</v>
      </c>
      <c r="M57" s="71">
        <f t="shared" si="8"/>
        <v>233938.40200000003</v>
      </c>
      <c r="N57" s="73">
        <v>1361300</v>
      </c>
      <c r="O57" s="71">
        <f t="shared" si="9"/>
        <v>1595238.402</v>
      </c>
    </row>
    <row r="58" spans="1:15" ht="17.100000000000001" customHeight="1" x14ac:dyDescent="0.2">
      <c r="A58" s="74">
        <v>20</v>
      </c>
      <c r="B58" s="52" t="s">
        <v>141</v>
      </c>
      <c r="C58" s="86">
        <v>38033.224000000002</v>
      </c>
      <c r="D58" s="86">
        <v>2357292.5499999998</v>
      </c>
      <c r="E58" s="88"/>
      <c r="F58" s="88"/>
      <c r="G58" s="88"/>
      <c r="H58" s="88"/>
      <c r="I58" s="86">
        <v>26.736999999999998</v>
      </c>
      <c r="J58" s="86">
        <v>160.75</v>
      </c>
      <c r="K58" s="88"/>
      <c r="L58" s="71">
        <f t="shared" si="7"/>
        <v>2357480.037</v>
      </c>
      <c r="M58" s="71">
        <f t="shared" si="8"/>
        <v>2395513.2609999999</v>
      </c>
      <c r="N58" s="73">
        <v>6950000</v>
      </c>
      <c r="O58" s="71">
        <f t="shared" si="9"/>
        <v>9345513.2609999999</v>
      </c>
    </row>
    <row r="59" spans="1:15" ht="17.100000000000001" customHeight="1" x14ac:dyDescent="0.2">
      <c r="A59" s="74">
        <v>21</v>
      </c>
      <c r="B59" s="52" t="s">
        <v>164</v>
      </c>
      <c r="C59" s="86">
        <v>67496.225999999995</v>
      </c>
      <c r="D59" s="86">
        <v>128877.69100000001</v>
      </c>
      <c r="E59" s="88"/>
      <c r="F59" s="88"/>
      <c r="G59" s="88"/>
      <c r="H59" s="88"/>
      <c r="I59" s="86">
        <v>10232.424999999999</v>
      </c>
      <c r="J59" s="86">
        <v>14032</v>
      </c>
      <c r="K59" s="88"/>
      <c r="L59" s="71">
        <f t="shared" si="7"/>
        <v>153142.11600000001</v>
      </c>
      <c r="M59" s="71">
        <f t="shared" si="8"/>
        <v>220638.342</v>
      </c>
      <c r="N59" s="73">
        <v>20500</v>
      </c>
      <c r="O59" s="71">
        <f t="shared" si="9"/>
        <v>241138.342</v>
      </c>
    </row>
    <row r="60" spans="1:15" ht="17.100000000000001" customHeight="1" x14ac:dyDescent="0.2">
      <c r="A60" s="74">
        <v>22</v>
      </c>
      <c r="B60" s="52" t="s">
        <v>143</v>
      </c>
      <c r="C60" s="86">
        <v>28388.267</v>
      </c>
      <c r="D60" s="86">
        <v>10079.200999999999</v>
      </c>
      <c r="E60" s="88"/>
      <c r="F60" s="86"/>
      <c r="G60" s="88"/>
      <c r="H60" s="88"/>
      <c r="I60" s="86">
        <v>10</v>
      </c>
      <c r="J60" s="86">
        <v>130.75</v>
      </c>
      <c r="K60" s="88"/>
      <c r="L60" s="71">
        <f t="shared" si="7"/>
        <v>10219.950999999999</v>
      </c>
      <c r="M60" s="71">
        <f t="shared" si="8"/>
        <v>38608.218000000001</v>
      </c>
      <c r="N60" s="73">
        <v>644635</v>
      </c>
      <c r="O60" s="71">
        <f t="shared" si="9"/>
        <v>683243.21799999999</v>
      </c>
    </row>
    <row r="61" spans="1:15" ht="17.100000000000001" customHeight="1" x14ac:dyDescent="0.2">
      <c r="A61" s="74">
        <v>23</v>
      </c>
      <c r="B61" s="52" t="s">
        <v>144</v>
      </c>
      <c r="C61" s="86">
        <v>1762855.5379999999</v>
      </c>
      <c r="D61" s="86">
        <v>223542.217</v>
      </c>
      <c r="E61" s="88"/>
      <c r="F61" s="86"/>
      <c r="G61" s="88"/>
      <c r="H61" s="88"/>
      <c r="I61" s="86">
        <v>7734.7389999999996</v>
      </c>
      <c r="J61" s="86">
        <v>180282.5</v>
      </c>
      <c r="K61" s="88"/>
      <c r="L61" s="71">
        <f t="shared" si="7"/>
        <v>411559.45600000001</v>
      </c>
      <c r="M61" s="71">
        <f t="shared" si="8"/>
        <v>2174414.9939999999</v>
      </c>
      <c r="N61" s="73">
        <v>400140</v>
      </c>
      <c r="O61" s="71">
        <f t="shared" si="9"/>
        <v>2574554.9939999999</v>
      </c>
    </row>
    <row r="62" spans="1:15" ht="17.100000000000001" customHeight="1" x14ac:dyDescent="0.2">
      <c r="A62" s="74">
        <v>24</v>
      </c>
      <c r="B62" s="52" t="s">
        <v>145</v>
      </c>
      <c r="C62" s="86">
        <v>37971.870999999999</v>
      </c>
      <c r="D62" s="86">
        <v>1172457.7209999999</v>
      </c>
      <c r="E62" s="88"/>
      <c r="F62" s="86"/>
      <c r="G62" s="88"/>
      <c r="H62" s="88"/>
      <c r="I62" s="86">
        <v>59</v>
      </c>
      <c r="J62" s="86">
        <v>377.76499999999999</v>
      </c>
      <c r="K62" s="88"/>
      <c r="L62" s="71">
        <f t="shared" si="7"/>
        <v>1172894.4859999998</v>
      </c>
      <c r="M62" s="71">
        <f t="shared" si="8"/>
        <v>1210866.3569999998</v>
      </c>
      <c r="N62" s="73">
        <v>3741560</v>
      </c>
      <c r="O62" s="71">
        <f t="shared" si="9"/>
        <v>4952426.3569999998</v>
      </c>
    </row>
    <row r="63" spans="1:15" ht="17.100000000000001" customHeight="1" x14ac:dyDescent="0.2">
      <c r="A63" s="74">
        <v>25</v>
      </c>
      <c r="B63" s="52" t="s">
        <v>146</v>
      </c>
      <c r="C63" s="86">
        <v>104575.63400000001</v>
      </c>
      <c r="D63" s="86">
        <v>9108.19</v>
      </c>
      <c r="E63" s="88"/>
      <c r="F63" s="88"/>
      <c r="G63" s="88"/>
      <c r="H63" s="88"/>
      <c r="I63" s="86">
        <v>640.75</v>
      </c>
      <c r="J63" s="86">
        <v>3143</v>
      </c>
      <c r="K63" s="88"/>
      <c r="L63" s="71">
        <f t="shared" si="7"/>
        <v>12891.94</v>
      </c>
      <c r="M63" s="71">
        <f t="shared" si="8"/>
        <v>117467.57400000001</v>
      </c>
      <c r="N63" s="73">
        <v>26226</v>
      </c>
      <c r="O63" s="71">
        <f t="shared" si="9"/>
        <v>143693.57400000002</v>
      </c>
    </row>
    <row r="64" spans="1:15" ht="17.100000000000001" customHeight="1" x14ac:dyDescent="0.2">
      <c r="A64" s="74">
        <v>26</v>
      </c>
      <c r="B64" s="52" t="s">
        <v>147</v>
      </c>
      <c r="C64" s="86">
        <v>10087.066000000001</v>
      </c>
      <c r="D64" s="86">
        <v>2247.395</v>
      </c>
      <c r="E64" s="88"/>
      <c r="F64" s="86"/>
      <c r="G64" s="86"/>
      <c r="H64" s="88"/>
      <c r="I64" s="86">
        <v>567</v>
      </c>
      <c r="J64" s="86">
        <v>22.5</v>
      </c>
      <c r="K64" s="88"/>
      <c r="L64" s="71">
        <f t="shared" si="7"/>
        <v>2836.895</v>
      </c>
      <c r="M64" s="71">
        <f t="shared" si="8"/>
        <v>12923.961000000001</v>
      </c>
      <c r="N64" s="73">
        <v>250000</v>
      </c>
      <c r="O64" s="71">
        <f t="shared" si="9"/>
        <v>262923.96100000001</v>
      </c>
    </row>
    <row r="65" spans="1:16" ht="17.100000000000001" customHeight="1" x14ac:dyDescent="0.2">
      <c r="A65" s="82">
        <v>27</v>
      </c>
      <c r="B65" s="60" t="s">
        <v>148</v>
      </c>
      <c r="C65" s="86">
        <v>26333.594000000001</v>
      </c>
      <c r="D65" s="86">
        <v>32246.746999999999</v>
      </c>
      <c r="E65" s="88"/>
      <c r="F65" s="88"/>
      <c r="G65" s="88"/>
      <c r="H65" s="88"/>
      <c r="I65" s="86">
        <v>16.03</v>
      </c>
      <c r="J65" s="86">
        <v>595.5</v>
      </c>
      <c r="K65" s="88"/>
      <c r="L65" s="71">
        <f t="shared" si="7"/>
        <v>32858.277000000002</v>
      </c>
      <c r="M65" s="71">
        <f t="shared" si="8"/>
        <v>59191.870999999999</v>
      </c>
      <c r="N65" s="73">
        <v>9000</v>
      </c>
      <c r="O65" s="71">
        <f t="shared" si="9"/>
        <v>68191.870999999999</v>
      </c>
    </row>
    <row r="66" spans="1:16" ht="17.100000000000001" customHeight="1" x14ac:dyDescent="0.2">
      <c r="A66" s="82">
        <v>28</v>
      </c>
      <c r="B66" s="60" t="s">
        <v>149</v>
      </c>
      <c r="C66" s="86">
        <v>8060.0460000000003</v>
      </c>
      <c r="D66" s="86">
        <v>4165.17</v>
      </c>
      <c r="E66" s="88"/>
      <c r="F66" s="88"/>
      <c r="G66" s="88"/>
      <c r="H66" s="86">
        <v>200000</v>
      </c>
      <c r="I66" s="86">
        <v>43</v>
      </c>
      <c r="J66" s="86">
        <v>934.5</v>
      </c>
      <c r="K66" s="88"/>
      <c r="L66" s="71">
        <f t="shared" si="7"/>
        <v>205142.67</v>
      </c>
      <c r="M66" s="71">
        <f t="shared" si="8"/>
        <v>213202.71600000001</v>
      </c>
      <c r="N66" s="73">
        <v>14800</v>
      </c>
      <c r="O66" s="71">
        <f t="shared" si="9"/>
        <v>228002.71600000001</v>
      </c>
    </row>
    <row r="67" spans="1:16" ht="17.100000000000001" customHeight="1" x14ac:dyDescent="0.2">
      <c r="A67" s="82">
        <v>29</v>
      </c>
      <c r="B67" s="60" t="s">
        <v>150</v>
      </c>
      <c r="C67" s="86">
        <v>9191.8889999999992</v>
      </c>
      <c r="D67" s="86">
        <v>8365.2690000000002</v>
      </c>
      <c r="E67" s="88"/>
      <c r="F67" s="88"/>
      <c r="G67" s="88"/>
      <c r="H67" s="88"/>
      <c r="I67" s="86">
        <v>138.5</v>
      </c>
      <c r="J67" s="86">
        <v>2311.5</v>
      </c>
      <c r="K67" s="88"/>
      <c r="L67" s="71">
        <f t="shared" si="7"/>
        <v>10815.269</v>
      </c>
      <c r="M67" s="71">
        <f t="shared" si="8"/>
        <v>20007.157999999999</v>
      </c>
      <c r="N67" s="73">
        <v>4500</v>
      </c>
      <c r="O67" s="71">
        <f t="shared" si="9"/>
        <v>24507.157999999999</v>
      </c>
    </row>
    <row r="68" spans="1:16" ht="17.100000000000001" customHeight="1" x14ac:dyDescent="0.2">
      <c r="A68" s="82">
        <v>30</v>
      </c>
      <c r="B68" s="60" t="s">
        <v>151</v>
      </c>
      <c r="C68" s="86">
        <v>3870361.7</v>
      </c>
      <c r="D68" s="88">
        <v>815008.527</v>
      </c>
      <c r="E68" s="88"/>
      <c r="F68" s="88">
        <v>292527</v>
      </c>
      <c r="G68" s="88">
        <v>166096</v>
      </c>
      <c r="H68" s="88">
        <v>322508</v>
      </c>
      <c r="I68" s="88">
        <v>321664</v>
      </c>
      <c r="J68" s="88">
        <v>83158</v>
      </c>
      <c r="K68" s="88">
        <v>953180.3</v>
      </c>
      <c r="L68" s="71">
        <f t="shared" si="7"/>
        <v>2954141.827</v>
      </c>
      <c r="M68" s="71">
        <f t="shared" si="8"/>
        <v>6824503.5269999998</v>
      </c>
      <c r="N68" s="73">
        <v>4354964.2529999996</v>
      </c>
      <c r="O68" s="71">
        <f t="shared" si="9"/>
        <v>11179467.779999999</v>
      </c>
    </row>
    <row r="69" spans="1:16" ht="17.100000000000001" customHeight="1" x14ac:dyDescent="0.2">
      <c r="A69" s="69">
        <v>31</v>
      </c>
      <c r="B69" s="51" t="s">
        <v>152</v>
      </c>
      <c r="C69" s="85">
        <f t="shared" ref="C69:K69" si="10">SUM(C70:C75)</f>
        <v>495279.39</v>
      </c>
      <c r="D69" s="85">
        <f t="shared" si="10"/>
        <v>316362.25099999999</v>
      </c>
      <c r="E69" s="85">
        <f t="shared" si="10"/>
        <v>0</v>
      </c>
      <c r="F69" s="85">
        <f t="shared" si="10"/>
        <v>0</v>
      </c>
      <c r="G69" s="85">
        <f t="shared" si="10"/>
        <v>0</v>
      </c>
      <c r="H69" s="85">
        <f t="shared" si="10"/>
        <v>633.15</v>
      </c>
      <c r="I69" s="85">
        <f t="shared" si="10"/>
        <v>88537.892000000007</v>
      </c>
      <c r="J69" s="85">
        <f t="shared" si="10"/>
        <v>80771.013999999996</v>
      </c>
      <c r="K69" s="85">
        <f t="shared" si="10"/>
        <v>0</v>
      </c>
      <c r="L69" s="71">
        <f t="shared" si="7"/>
        <v>486304.30700000003</v>
      </c>
      <c r="M69" s="71">
        <f t="shared" si="8"/>
        <v>981583.69700000004</v>
      </c>
      <c r="N69" s="71">
        <f>SUM(N70:N75)</f>
        <v>4621400</v>
      </c>
      <c r="O69" s="71">
        <f t="shared" si="9"/>
        <v>5602983.6969999997</v>
      </c>
    </row>
    <row r="70" spans="1:16" ht="17.100000000000001" customHeight="1" x14ac:dyDescent="0.2">
      <c r="A70" s="436"/>
      <c r="B70" s="60" t="s">
        <v>153</v>
      </c>
      <c r="C70" s="87">
        <v>178725.12700000001</v>
      </c>
      <c r="D70" s="88">
        <v>26022.972000000002</v>
      </c>
      <c r="E70" s="88"/>
      <c r="F70" s="88"/>
      <c r="G70" s="88"/>
      <c r="H70" s="88"/>
      <c r="I70" s="88">
        <v>407.46</v>
      </c>
      <c r="J70" s="88">
        <v>29000</v>
      </c>
      <c r="K70" s="88"/>
      <c r="L70" s="71">
        <f t="shared" si="7"/>
        <v>55430.432000000001</v>
      </c>
      <c r="M70" s="71">
        <f t="shared" si="8"/>
        <v>234155.55900000001</v>
      </c>
      <c r="N70" s="73"/>
      <c r="O70" s="71">
        <f t="shared" si="9"/>
        <v>234155.55900000001</v>
      </c>
    </row>
    <row r="71" spans="1:16" ht="17.100000000000001" customHeight="1" x14ac:dyDescent="0.2">
      <c r="A71" s="437"/>
      <c r="B71" s="60" t="s">
        <v>154</v>
      </c>
      <c r="C71" s="87">
        <v>108527.264</v>
      </c>
      <c r="D71" s="88">
        <v>262020.106</v>
      </c>
      <c r="E71" s="88"/>
      <c r="F71" s="88"/>
      <c r="G71" s="88"/>
      <c r="H71" s="88">
        <v>633.15</v>
      </c>
      <c r="I71" s="88">
        <v>87675.256999999998</v>
      </c>
      <c r="J71" s="88">
        <v>37644.620000000003</v>
      </c>
      <c r="K71" s="88"/>
      <c r="L71" s="71">
        <f t="shared" si="7"/>
        <v>387973.13299999997</v>
      </c>
      <c r="M71" s="71">
        <f t="shared" si="8"/>
        <v>496500.397</v>
      </c>
      <c r="N71" s="73">
        <v>4614600</v>
      </c>
      <c r="O71" s="71">
        <f t="shared" si="9"/>
        <v>5111100.3969999999</v>
      </c>
    </row>
    <row r="72" spans="1:16" ht="17.100000000000001" customHeight="1" x14ac:dyDescent="0.2">
      <c r="A72" s="437"/>
      <c r="B72" s="60" t="s">
        <v>155</v>
      </c>
      <c r="C72" s="87">
        <v>10402.717000000001</v>
      </c>
      <c r="D72" s="88">
        <v>16623.913</v>
      </c>
      <c r="E72" s="88"/>
      <c r="F72" s="88"/>
      <c r="G72" s="88"/>
      <c r="H72" s="88"/>
      <c r="I72" s="88">
        <v>212</v>
      </c>
      <c r="J72" s="88">
        <v>4286.7640000000001</v>
      </c>
      <c r="K72" s="88"/>
      <c r="L72" s="71">
        <f t="shared" si="7"/>
        <v>21122.677</v>
      </c>
      <c r="M72" s="71">
        <f t="shared" si="8"/>
        <v>31525.394</v>
      </c>
      <c r="N72" s="73"/>
      <c r="O72" s="71">
        <f t="shared" si="9"/>
        <v>31525.394</v>
      </c>
    </row>
    <row r="73" spans="1:16" ht="17.100000000000001" customHeight="1" x14ac:dyDescent="0.2">
      <c r="A73" s="437"/>
      <c r="B73" s="60" t="s">
        <v>156</v>
      </c>
      <c r="C73" s="86">
        <v>1276.431</v>
      </c>
      <c r="D73" s="86">
        <v>777</v>
      </c>
      <c r="E73" s="88"/>
      <c r="F73" s="88"/>
      <c r="G73" s="88"/>
      <c r="H73" s="88"/>
      <c r="I73" s="86">
        <v>7.5</v>
      </c>
      <c r="J73" s="86">
        <v>1700</v>
      </c>
      <c r="K73" s="88"/>
      <c r="L73" s="71">
        <f t="shared" si="7"/>
        <v>2484.5</v>
      </c>
      <c r="M73" s="71">
        <f t="shared" si="8"/>
        <v>3760.931</v>
      </c>
      <c r="N73" s="73"/>
      <c r="O73" s="71">
        <f t="shared" si="9"/>
        <v>3760.931</v>
      </c>
    </row>
    <row r="74" spans="1:16" ht="17.100000000000001" customHeight="1" x14ac:dyDescent="0.2">
      <c r="A74" s="437"/>
      <c r="B74" s="60" t="s">
        <v>157</v>
      </c>
      <c r="C74" s="86">
        <v>176626.27100000001</v>
      </c>
      <c r="D74" s="86">
        <v>6506.76</v>
      </c>
      <c r="E74" s="88"/>
      <c r="F74" s="88"/>
      <c r="G74" s="88"/>
      <c r="H74" s="88"/>
      <c r="I74" s="86">
        <v>135.67500000000001</v>
      </c>
      <c r="J74" s="86">
        <v>2882.88</v>
      </c>
      <c r="K74" s="88"/>
      <c r="L74" s="71">
        <f t="shared" si="7"/>
        <v>9525.3150000000005</v>
      </c>
      <c r="M74" s="71">
        <f t="shared" si="8"/>
        <v>186151.58600000001</v>
      </c>
      <c r="N74" s="73">
        <v>6800</v>
      </c>
      <c r="O74" s="71">
        <f t="shared" si="9"/>
        <v>192951.58600000001</v>
      </c>
    </row>
    <row r="75" spans="1:16" ht="17.100000000000001" customHeight="1" x14ac:dyDescent="0.2">
      <c r="A75" s="438"/>
      <c r="B75" s="60" t="s">
        <v>158</v>
      </c>
      <c r="C75" s="86">
        <v>19721.580000000002</v>
      </c>
      <c r="D75" s="86">
        <v>4411.5</v>
      </c>
      <c r="E75" s="88"/>
      <c r="F75" s="88"/>
      <c r="G75" s="88"/>
      <c r="H75" s="88"/>
      <c r="I75" s="86">
        <v>100</v>
      </c>
      <c r="J75" s="86">
        <v>5256.75</v>
      </c>
      <c r="K75" s="88"/>
      <c r="L75" s="71">
        <f t="shared" si="7"/>
        <v>9768.25</v>
      </c>
      <c r="M75" s="71">
        <f t="shared" si="8"/>
        <v>29489.83</v>
      </c>
      <c r="N75" s="73"/>
      <c r="O75" s="71">
        <f t="shared" si="9"/>
        <v>29489.83</v>
      </c>
    </row>
    <row r="76" spans="1:16" ht="17.100000000000001" customHeight="1" x14ac:dyDescent="0.2">
      <c r="A76" s="74">
        <v>32</v>
      </c>
      <c r="B76" s="60" t="s">
        <v>159</v>
      </c>
      <c r="C76" s="86">
        <v>248172.97500000001</v>
      </c>
      <c r="D76" s="86">
        <v>37842.5</v>
      </c>
      <c r="E76" s="88"/>
      <c r="F76" s="88"/>
      <c r="G76" s="88"/>
      <c r="H76" s="88"/>
      <c r="I76" s="86">
        <v>92.5</v>
      </c>
      <c r="J76" s="86">
        <v>521</v>
      </c>
      <c r="K76" s="86">
        <v>21200</v>
      </c>
      <c r="L76" s="71">
        <f t="shared" si="7"/>
        <v>59656</v>
      </c>
      <c r="M76" s="71">
        <f t="shared" si="8"/>
        <v>307828.97499999998</v>
      </c>
      <c r="N76" s="73">
        <v>17200</v>
      </c>
      <c r="O76" s="71">
        <f t="shared" si="9"/>
        <v>325028.97499999998</v>
      </c>
    </row>
    <row r="77" spans="1:16" ht="17.100000000000001" customHeight="1" x14ac:dyDescent="0.2">
      <c r="A77" s="448" t="s">
        <v>160</v>
      </c>
      <c r="B77" s="449"/>
      <c r="C77" s="85">
        <f t="shared" ref="C77:K77" si="11">C6+C13+C16+C36+C37+C44+C45+C46+C47+C48+C49+C50+C51+C52+C53+C54+C55+C56+C57+C58+C59+C60+C61+C62+C63+C64+C65+C66+C67+C68+C69+C76</f>
        <v>28032007.772999998</v>
      </c>
      <c r="D77" s="85">
        <f t="shared" si="11"/>
        <v>12225915.607999999</v>
      </c>
      <c r="E77" s="85">
        <f t="shared" si="11"/>
        <v>1415640.9</v>
      </c>
      <c r="F77" s="85">
        <f t="shared" si="11"/>
        <v>1093061.9410000001</v>
      </c>
      <c r="G77" s="85">
        <f t="shared" si="11"/>
        <v>2895506.8370000003</v>
      </c>
      <c r="H77" s="85">
        <f t="shared" si="11"/>
        <v>5507891.3110000007</v>
      </c>
      <c r="I77" s="85">
        <f t="shared" si="11"/>
        <v>7507194.2500000009</v>
      </c>
      <c r="J77" s="85">
        <f t="shared" si="11"/>
        <v>1537124.9069999999</v>
      </c>
      <c r="K77" s="85">
        <f t="shared" si="11"/>
        <v>6382130.2999999998</v>
      </c>
      <c r="L77" s="71">
        <f t="shared" si="7"/>
        <v>38564466.053999998</v>
      </c>
      <c r="M77" s="71">
        <f t="shared" si="8"/>
        <v>66596473.826999985</v>
      </c>
      <c r="N77" s="71">
        <f>N6+N13+N16+N36+N37+N44+N45+N46+N47+N48+N49+N50+N51+N52+N53+N54+N55+N56+N57+N58+N59+N60+N61+N62+N63+N64+N65+N66+N67+N68+N69+N76</f>
        <v>30066292.873</v>
      </c>
      <c r="O77" s="71">
        <f t="shared" si="9"/>
        <v>96662766.699999988</v>
      </c>
      <c r="P77" s="61"/>
    </row>
    <row r="78" spans="1:16" ht="17.100000000000001" customHeight="1" x14ac:dyDescent="0.2">
      <c r="A78" s="63"/>
      <c r="B78" s="6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78"/>
    </row>
    <row r="80" spans="1:16" ht="17.100000000000001" customHeight="1" x14ac:dyDescent="0.2">
      <c r="O80" s="83"/>
    </row>
    <row r="86" spans="15:15" ht="17.100000000000001" customHeight="1" x14ac:dyDescent="0.2">
      <c r="O86" s="66"/>
    </row>
  </sheetData>
  <sheetProtection password="CF7A" sheet="1" objects="1" scenarios="1"/>
  <mergeCells count="20">
    <mergeCell ref="A1:B1"/>
    <mergeCell ref="A4:A5"/>
    <mergeCell ref="B4:B5"/>
    <mergeCell ref="A77:B77"/>
    <mergeCell ref="A70:A75"/>
    <mergeCell ref="A42:A43"/>
    <mergeCell ref="B42:B43"/>
    <mergeCell ref="E42:E43"/>
    <mergeCell ref="G42:G43"/>
    <mergeCell ref="O42:O43"/>
    <mergeCell ref="A2:O2"/>
    <mergeCell ref="N3:O3"/>
    <mergeCell ref="E4:E5"/>
    <mergeCell ref="F4:F5"/>
    <mergeCell ref="G4:G5"/>
    <mergeCell ref="O4:O5"/>
    <mergeCell ref="F42:F43"/>
    <mergeCell ref="A38:A39"/>
    <mergeCell ref="A17:A23"/>
    <mergeCell ref="A7:A12"/>
  </mergeCells>
  <pageMargins left="0.17" right="0.17" top="0.27" bottom="0.32" header="0.31496062992125984" footer="0.31496062992125984"/>
  <pageSetup paperSize="9" scale="78" orientation="landscape" r:id="rId1"/>
  <rowBreaks count="1" manualBreakCount="1">
    <brk id="4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0"/>
  <sheetViews>
    <sheetView rightToLeft="1" topLeftCell="C20" zoomScaleNormal="100" workbookViewId="0">
      <selection activeCell="H13" sqref="H13"/>
    </sheetView>
  </sheetViews>
  <sheetFormatPr defaultColWidth="9" defaultRowHeight="18" customHeight="1" x14ac:dyDescent="0.2"/>
  <cols>
    <col min="1" max="1" width="4" style="46" customWidth="1"/>
    <col min="2" max="2" width="30" style="45" customWidth="1"/>
    <col min="3" max="3" width="12.625" style="68" customWidth="1"/>
    <col min="4" max="4" width="13" style="68" customWidth="1"/>
    <col min="5" max="5" width="10.75" style="68" customWidth="1"/>
    <col min="6" max="6" width="11.375" style="68" customWidth="1"/>
    <col min="7" max="7" width="10.875" style="68" customWidth="1"/>
    <col min="8" max="8" width="11.25" style="68" customWidth="1"/>
    <col min="9" max="9" width="10.875" style="68" customWidth="1"/>
    <col min="10" max="10" width="11.625" style="68" customWidth="1"/>
    <col min="11" max="11" width="10.625" style="68" customWidth="1"/>
    <col min="12" max="13" width="11.375" style="68" customWidth="1"/>
    <col min="14" max="14" width="11.625" style="68" customWidth="1"/>
    <col min="15" max="15" width="14.25" style="68" customWidth="1"/>
    <col min="16" max="16384" width="9" style="45"/>
  </cols>
  <sheetData>
    <row r="1" spans="1:15" ht="18" customHeight="1" x14ac:dyDescent="0.2">
      <c r="A1" s="450"/>
      <c r="B1" s="450"/>
      <c r="C1" s="67"/>
    </row>
    <row r="2" spans="1:15" ht="18" customHeight="1" x14ac:dyDescent="0.3">
      <c r="A2" s="451" t="s">
        <v>270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8" customHeight="1" x14ac:dyDescent="0.2">
      <c r="N3" s="452" t="s">
        <v>76</v>
      </c>
      <c r="O3" s="452"/>
    </row>
    <row r="4" spans="1:15" s="219" customFormat="1" ht="18" customHeight="1" x14ac:dyDescent="0.2">
      <c r="A4" s="439" t="s">
        <v>1</v>
      </c>
      <c r="B4" s="446" t="s">
        <v>77</v>
      </c>
      <c r="C4" s="170" t="s">
        <v>78</v>
      </c>
      <c r="D4" s="170" t="s">
        <v>79</v>
      </c>
      <c r="E4" s="429" t="s">
        <v>80</v>
      </c>
      <c r="F4" s="429" t="s">
        <v>81</v>
      </c>
      <c r="G4" s="429" t="s">
        <v>82</v>
      </c>
      <c r="H4" s="170" t="s">
        <v>83</v>
      </c>
      <c r="I4" s="170" t="s">
        <v>84</v>
      </c>
      <c r="J4" s="170" t="s">
        <v>85</v>
      </c>
      <c r="K4" s="170" t="s">
        <v>86</v>
      </c>
      <c r="L4" s="217" t="s">
        <v>87</v>
      </c>
      <c r="M4" s="217" t="s">
        <v>88</v>
      </c>
      <c r="N4" s="217" t="s">
        <v>89</v>
      </c>
      <c r="O4" s="429" t="s">
        <v>90</v>
      </c>
    </row>
    <row r="5" spans="1:15" s="219" customFormat="1" ht="18" customHeight="1" x14ac:dyDescent="0.2">
      <c r="A5" s="440"/>
      <c r="B5" s="447"/>
      <c r="C5" s="220" t="s">
        <v>91</v>
      </c>
      <c r="D5" s="221" t="s">
        <v>92</v>
      </c>
      <c r="E5" s="430"/>
      <c r="F5" s="430"/>
      <c r="G5" s="430"/>
      <c r="H5" s="221" t="s">
        <v>93</v>
      </c>
      <c r="I5" s="221" t="s">
        <v>94</v>
      </c>
      <c r="J5" s="221" t="s">
        <v>95</v>
      </c>
      <c r="K5" s="221" t="s">
        <v>96</v>
      </c>
      <c r="L5" s="218" t="s">
        <v>97</v>
      </c>
      <c r="M5" s="218" t="s">
        <v>98</v>
      </c>
      <c r="N5" s="218" t="s">
        <v>99</v>
      </c>
      <c r="O5" s="430"/>
    </row>
    <row r="6" spans="1:15" s="219" customFormat="1" ht="18" customHeight="1" x14ac:dyDescent="0.2">
      <c r="A6" s="69">
        <v>1</v>
      </c>
      <c r="B6" s="70" t="s">
        <v>100</v>
      </c>
      <c r="C6" s="222">
        <f t="shared" ref="C6:K6" si="0">SUM(C7:C12)</f>
        <v>200061.91800000001</v>
      </c>
      <c r="D6" s="222">
        <f t="shared" si="0"/>
        <v>199510.45499999999</v>
      </c>
      <c r="E6" s="222">
        <f t="shared" si="0"/>
        <v>0</v>
      </c>
      <c r="F6" s="222">
        <f t="shared" si="0"/>
        <v>0</v>
      </c>
      <c r="G6" s="222">
        <f t="shared" si="0"/>
        <v>638.553</v>
      </c>
      <c r="H6" s="222">
        <f t="shared" si="0"/>
        <v>1200</v>
      </c>
      <c r="I6" s="222">
        <f t="shared" si="0"/>
        <v>107712.5</v>
      </c>
      <c r="J6" s="222">
        <f t="shared" si="0"/>
        <v>19396</v>
      </c>
      <c r="K6" s="222">
        <f t="shared" si="0"/>
        <v>0</v>
      </c>
      <c r="L6" s="223">
        <f t="shared" ref="L6:L39" si="1">D6+E6+F6+G6+H6+I6+J6+K6</f>
        <v>328457.50800000003</v>
      </c>
      <c r="M6" s="223">
        <f t="shared" ref="M6:M39" si="2">C6+D6+E6+F6+G6+H6+I6+J6+K6</f>
        <v>528519.42599999998</v>
      </c>
      <c r="N6" s="223">
        <f>SUM(N7:N12)</f>
        <v>4050</v>
      </c>
      <c r="O6" s="223">
        <f t="shared" ref="O6:O39" si="3">M6+N6</f>
        <v>532569.42599999998</v>
      </c>
    </row>
    <row r="7" spans="1:15" s="219" customFormat="1" ht="18" customHeight="1" x14ac:dyDescent="0.2">
      <c r="A7" s="436"/>
      <c r="B7" s="72" t="s">
        <v>101</v>
      </c>
      <c r="C7" s="224">
        <v>94600</v>
      </c>
      <c r="D7" s="224">
        <v>170512.6</v>
      </c>
      <c r="E7" s="225"/>
      <c r="F7" s="225"/>
      <c r="G7" s="224">
        <v>616.95500000000004</v>
      </c>
      <c r="H7" s="224">
        <v>1200</v>
      </c>
      <c r="I7" s="224">
        <v>6540</v>
      </c>
      <c r="J7" s="224">
        <v>16900</v>
      </c>
      <c r="K7" s="225"/>
      <c r="L7" s="223">
        <f t="shared" si="1"/>
        <v>195769.55499999999</v>
      </c>
      <c r="M7" s="223">
        <f t="shared" si="2"/>
        <v>290369.55499999999</v>
      </c>
      <c r="N7" s="226"/>
      <c r="O7" s="223">
        <f t="shared" si="3"/>
        <v>290369.55499999999</v>
      </c>
    </row>
    <row r="8" spans="1:15" s="219" customFormat="1" ht="18" customHeight="1" x14ac:dyDescent="0.2">
      <c r="A8" s="437"/>
      <c r="B8" s="72" t="s">
        <v>102</v>
      </c>
      <c r="C8" s="224">
        <v>15312.956</v>
      </c>
      <c r="D8" s="224">
        <v>860</v>
      </c>
      <c r="E8" s="225"/>
      <c r="F8" s="225"/>
      <c r="G8" s="225"/>
      <c r="H8" s="225"/>
      <c r="I8" s="225"/>
      <c r="J8" s="224">
        <v>94</v>
      </c>
      <c r="K8" s="225"/>
      <c r="L8" s="223">
        <f t="shared" si="1"/>
        <v>954</v>
      </c>
      <c r="M8" s="223">
        <f t="shared" si="2"/>
        <v>16266.956</v>
      </c>
      <c r="N8" s="226"/>
      <c r="O8" s="223">
        <f t="shared" si="3"/>
        <v>16266.956</v>
      </c>
    </row>
    <row r="9" spans="1:15" s="219" customFormat="1" ht="18" customHeight="1" x14ac:dyDescent="0.2">
      <c r="A9" s="437"/>
      <c r="B9" s="72" t="s">
        <v>103</v>
      </c>
      <c r="C9" s="224">
        <v>16087.6</v>
      </c>
      <c r="D9" s="224">
        <v>2820.7350000000001</v>
      </c>
      <c r="E9" s="225"/>
      <c r="F9" s="225"/>
      <c r="G9" s="225"/>
      <c r="H9" s="225"/>
      <c r="I9" s="224">
        <v>100935</v>
      </c>
      <c r="J9" s="224">
        <v>63.5</v>
      </c>
      <c r="K9" s="225"/>
      <c r="L9" s="223">
        <f t="shared" si="1"/>
        <v>103819.235</v>
      </c>
      <c r="M9" s="223">
        <f t="shared" si="2"/>
        <v>119906.83499999999</v>
      </c>
      <c r="N9" s="226"/>
      <c r="O9" s="223">
        <f t="shared" si="3"/>
        <v>119906.83499999999</v>
      </c>
    </row>
    <row r="10" spans="1:15" s="219" customFormat="1" ht="18" customHeight="1" x14ac:dyDescent="0.2">
      <c r="A10" s="437"/>
      <c r="B10" s="72" t="s">
        <v>104</v>
      </c>
      <c r="C10" s="224">
        <v>872.15099999999995</v>
      </c>
      <c r="D10" s="224">
        <v>293.12</v>
      </c>
      <c r="E10" s="225"/>
      <c r="F10" s="225"/>
      <c r="G10" s="225"/>
      <c r="H10" s="225"/>
      <c r="I10" s="224">
        <v>1.5</v>
      </c>
      <c r="J10" s="224">
        <v>173.75</v>
      </c>
      <c r="K10" s="225"/>
      <c r="L10" s="223">
        <f t="shared" si="1"/>
        <v>468.37</v>
      </c>
      <c r="M10" s="223">
        <f t="shared" si="2"/>
        <v>1340.521</v>
      </c>
      <c r="N10" s="226"/>
      <c r="O10" s="223">
        <f t="shared" si="3"/>
        <v>1340.521</v>
      </c>
    </row>
    <row r="11" spans="1:15" s="219" customFormat="1" ht="18" customHeight="1" x14ac:dyDescent="0.2">
      <c r="A11" s="437"/>
      <c r="B11" s="72" t="s">
        <v>105</v>
      </c>
      <c r="C11" s="224">
        <v>46020.455999999998</v>
      </c>
      <c r="D11" s="224">
        <v>18665.5</v>
      </c>
      <c r="E11" s="225"/>
      <c r="F11" s="225"/>
      <c r="G11" s="225">
        <v>21.597999999999999</v>
      </c>
      <c r="H11" s="225"/>
      <c r="I11" s="224">
        <v>198.5</v>
      </c>
      <c r="J11" s="224">
        <v>1986.25</v>
      </c>
      <c r="K11" s="225"/>
      <c r="L11" s="223">
        <f t="shared" si="1"/>
        <v>20871.848000000002</v>
      </c>
      <c r="M11" s="223">
        <f t="shared" si="2"/>
        <v>66892.304000000004</v>
      </c>
      <c r="N11" s="226">
        <v>3500</v>
      </c>
      <c r="O11" s="223">
        <f t="shared" si="3"/>
        <v>70392.304000000004</v>
      </c>
    </row>
    <row r="12" spans="1:15" s="219" customFormat="1" ht="18" customHeight="1" x14ac:dyDescent="0.2">
      <c r="A12" s="438"/>
      <c r="B12" s="72" t="s">
        <v>106</v>
      </c>
      <c r="C12" s="224">
        <v>27168.755000000001</v>
      </c>
      <c r="D12" s="224">
        <v>6358.5</v>
      </c>
      <c r="E12" s="225"/>
      <c r="F12" s="225"/>
      <c r="G12" s="225"/>
      <c r="H12" s="225"/>
      <c r="I12" s="224">
        <v>37.5</v>
      </c>
      <c r="J12" s="224">
        <v>178.5</v>
      </c>
      <c r="K12" s="225"/>
      <c r="L12" s="223">
        <f t="shared" si="1"/>
        <v>6574.5</v>
      </c>
      <c r="M12" s="223">
        <f t="shared" si="2"/>
        <v>33743.255000000005</v>
      </c>
      <c r="N12" s="226">
        <v>550</v>
      </c>
      <c r="O12" s="223">
        <f t="shared" si="3"/>
        <v>34293.255000000005</v>
      </c>
    </row>
    <row r="13" spans="1:15" s="219" customFormat="1" ht="18" customHeight="1" x14ac:dyDescent="0.2">
      <c r="A13" s="74">
        <v>2</v>
      </c>
      <c r="B13" s="70" t="s">
        <v>107</v>
      </c>
      <c r="C13" s="222">
        <f t="shared" ref="C13:K13" si="4">C14+C15</f>
        <v>64370.41</v>
      </c>
      <c r="D13" s="222">
        <f t="shared" si="4"/>
        <v>24485.845999999998</v>
      </c>
      <c r="E13" s="222">
        <f t="shared" si="4"/>
        <v>0</v>
      </c>
      <c r="F13" s="222">
        <f t="shared" si="4"/>
        <v>0</v>
      </c>
      <c r="G13" s="222">
        <f t="shared" si="4"/>
        <v>7.1219999999999999</v>
      </c>
      <c r="H13" s="222">
        <f t="shared" si="4"/>
        <v>1200</v>
      </c>
      <c r="I13" s="222">
        <f t="shared" si="4"/>
        <v>381.1</v>
      </c>
      <c r="J13" s="222">
        <f t="shared" si="4"/>
        <v>4056</v>
      </c>
      <c r="K13" s="222">
        <f t="shared" si="4"/>
        <v>0</v>
      </c>
      <c r="L13" s="223">
        <f t="shared" si="1"/>
        <v>30130.067999999996</v>
      </c>
      <c r="M13" s="223">
        <f t="shared" si="2"/>
        <v>94500.478000000003</v>
      </c>
      <c r="N13" s="223">
        <f>N14+N15</f>
        <v>11803</v>
      </c>
      <c r="O13" s="223">
        <f t="shared" si="3"/>
        <v>106303.478</v>
      </c>
    </row>
    <row r="14" spans="1:15" s="219" customFormat="1" ht="18" customHeight="1" x14ac:dyDescent="0.2">
      <c r="A14" s="74"/>
      <c r="B14" s="72" t="s">
        <v>108</v>
      </c>
      <c r="C14" s="224">
        <v>61412.41</v>
      </c>
      <c r="D14" s="224">
        <v>24051.635999999999</v>
      </c>
      <c r="E14" s="225"/>
      <c r="F14" s="225"/>
      <c r="G14" s="225"/>
      <c r="H14" s="224">
        <v>1200</v>
      </c>
      <c r="I14" s="224">
        <v>370.6</v>
      </c>
      <c r="J14" s="224">
        <v>4014</v>
      </c>
      <c r="K14" s="225"/>
      <c r="L14" s="223">
        <f t="shared" si="1"/>
        <v>29636.235999999997</v>
      </c>
      <c r="M14" s="223">
        <f t="shared" si="2"/>
        <v>91048.646000000008</v>
      </c>
      <c r="N14" s="226">
        <v>10000</v>
      </c>
      <c r="O14" s="223">
        <f t="shared" si="3"/>
        <v>101048.64600000001</v>
      </c>
    </row>
    <row r="15" spans="1:15" s="219" customFormat="1" ht="18" customHeight="1" x14ac:dyDescent="0.2">
      <c r="A15" s="74"/>
      <c r="B15" s="72" t="s">
        <v>281</v>
      </c>
      <c r="C15" s="224">
        <v>2958</v>
      </c>
      <c r="D15" s="224">
        <v>434.21</v>
      </c>
      <c r="E15" s="225"/>
      <c r="F15" s="225"/>
      <c r="G15" s="225">
        <v>7.1219999999999999</v>
      </c>
      <c r="H15" s="225"/>
      <c r="I15" s="224">
        <v>10.5</v>
      </c>
      <c r="J15" s="224">
        <v>42</v>
      </c>
      <c r="K15" s="225"/>
      <c r="L15" s="223">
        <f t="shared" si="1"/>
        <v>493.83199999999999</v>
      </c>
      <c r="M15" s="223">
        <f t="shared" si="2"/>
        <v>3451.8319999999999</v>
      </c>
      <c r="N15" s="226">
        <v>1803</v>
      </c>
      <c r="O15" s="223">
        <f t="shared" si="3"/>
        <v>5254.8320000000003</v>
      </c>
    </row>
    <row r="16" spans="1:15" s="219" customFormat="1" ht="18" customHeight="1" x14ac:dyDescent="0.2">
      <c r="A16" s="69">
        <v>3</v>
      </c>
      <c r="B16" s="70" t="s">
        <v>282</v>
      </c>
      <c r="C16" s="222">
        <f t="shared" ref="C16:K16" si="5">SUM(C17:C35)</f>
        <v>882437.38299999991</v>
      </c>
      <c r="D16" s="222">
        <f t="shared" si="5"/>
        <v>284704.55100000004</v>
      </c>
      <c r="E16" s="222">
        <f t="shared" si="5"/>
        <v>0</v>
      </c>
      <c r="F16" s="222">
        <f t="shared" si="5"/>
        <v>0</v>
      </c>
      <c r="G16" s="222">
        <f t="shared" si="5"/>
        <v>1132.239</v>
      </c>
      <c r="H16" s="222">
        <f t="shared" si="5"/>
        <v>449065.261</v>
      </c>
      <c r="I16" s="222">
        <f>SUM(I17:I35)</f>
        <v>1152069.4960000003</v>
      </c>
      <c r="J16" s="222">
        <f>SUM(J17:J35)</f>
        <v>75217.019</v>
      </c>
      <c r="K16" s="222">
        <f t="shared" si="5"/>
        <v>0</v>
      </c>
      <c r="L16" s="223">
        <f t="shared" si="1"/>
        <v>1962188.5660000003</v>
      </c>
      <c r="M16" s="223">
        <f t="shared" si="2"/>
        <v>2844625.949</v>
      </c>
      <c r="N16" s="223">
        <f>SUM(N17:N35)</f>
        <v>442542.62</v>
      </c>
      <c r="O16" s="223">
        <f t="shared" si="3"/>
        <v>3287168.5690000001</v>
      </c>
    </row>
    <row r="17" spans="1:15" s="219" customFormat="1" ht="18" customHeight="1" x14ac:dyDescent="0.2">
      <c r="A17" s="436"/>
      <c r="B17" s="72" t="s">
        <v>110</v>
      </c>
      <c r="C17" s="224">
        <v>77485.207999999999</v>
      </c>
      <c r="D17" s="224">
        <v>36189.379000000001</v>
      </c>
      <c r="E17" s="225"/>
      <c r="F17" s="225"/>
      <c r="G17" s="225">
        <v>1132.239</v>
      </c>
      <c r="H17" s="225"/>
      <c r="I17" s="224">
        <v>4125.43</v>
      </c>
      <c r="J17" s="224">
        <v>20982.5</v>
      </c>
      <c r="K17" s="225"/>
      <c r="L17" s="223">
        <f t="shared" si="1"/>
        <v>62429.548000000003</v>
      </c>
      <c r="M17" s="223">
        <f t="shared" si="2"/>
        <v>139914.75599999999</v>
      </c>
      <c r="N17" s="226">
        <v>94122.62</v>
      </c>
      <c r="O17" s="223">
        <f t="shared" si="3"/>
        <v>234037.37599999999</v>
      </c>
    </row>
    <row r="18" spans="1:15" s="219" customFormat="1" ht="18" customHeight="1" x14ac:dyDescent="0.2">
      <c r="A18" s="437"/>
      <c r="B18" s="72" t="s">
        <v>111</v>
      </c>
      <c r="C18" s="224">
        <v>162642.63099999999</v>
      </c>
      <c r="D18" s="224">
        <v>40305.644</v>
      </c>
      <c r="E18" s="225"/>
      <c r="F18" s="225"/>
      <c r="G18" s="225"/>
      <c r="H18" s="224">
        <v>446984.66100000002</v>
      </c>
      <c r="I18" s="224">
        <v>173719.25</v>
      </c>
      <c r="J18" s="224">
        <v>9878</v>
      </c>
      <c r="K18" s="225"/>
      <c r="L18" s="223">
        <f t="shared" si="1"/>
        <v>670887.55500000005</v>
      </c>
      <c r="M18" s="223">
        <f t="shared" si="2"/>
        <v>833530.18599999999</v>
      </c>
      <c r="N18" s="226">
        <v>122120</v>
      </c>
      <c r="O18" s="223">
        <f t="shared" si="3"/>
        <v>955650.18599999999</v>
      </c>
    </row>
    <row r="19" spans="1:15" s="219" customFormat="1" ht="18" customHeight="1" x14ac:dyDescent="0.2">
      <c r="A19" s="437"/>
      <c r="B19" s="72" t="s">
        <v>112</v>
      </c>
      <c r="C19" s="224">
        <v>5935.83</v>
      </c>
      <c r="D19" s="224">
        <v>1615.835</v>
      </c>
      <c r="E19" s="225"/>
      <c r="F19" s="225"/>
      <c r="G19" s="225"/>
      <c r="H19" s="225"/>
      <c r="I19" s="224">
        <v>2030.15</v>
      </c>
      <c r="J19" s="224">
        <v>259.524</v>
      </c>
      <c r="K19" s="225"/>
      <c r="L19" s="223">
        <f t="shared" si="1"/>
        <v>3905.509</v>
      </c>
      <c r="M19" s="223">
        <f t="shared" si="2"/>
        <v>9841.3389999999999</v>
      </c>
      <c r="N19" s="226">
        <v>1500</v>
      </c>
      <c r="O19" s="223">
        <f t="shared" si="3"/>
        <v>11341.339</v>
      </c>
    </row>
    <row r="20" spans="1:15" s="219" customFormat="1" ht="18" customHeight="1" x14ac:dyDescent="0.2">
      <c r="A20" s="437"/>
      <c r="B20" s="72" t="s">
        <v>113</v>
      </c>
      <c r="C20" s="224">
        <v>1084.5630000000001</v>
      </c>
      <c r="D20" s="224">
        <v>399.64400000000001</v>
      </c>
      <c r="E20" s="225"/>
      <c r="F20" s="225"/>
      <c r="G20" s="225"/>
      <c r="H20" s="225"/>
      <c r="I20" s="224">
        <v>1.25</v>
      </c>
      <c r="J20" s="224">
        <v>10</v>
      </c>
      <c r="K20" s="225"/>
      <c r="L20" s="223">
        <f t="shared" si="1"/>
        <v>410.89400000000001</v>
      </c>
      <c r="M20" s="223">
        <f t="shared" si="2"/>
        <v>1495.4570000000001</v>
      </c>
      <c r="N20" s="226">
        <v>1300</v>
      </c>
      <c r="O20" s="223">
        <f t="shared" si="3"/>
        <v>2795.4570000000003</v>
      </c>
    </row>
    <row r="21" spans="1:15" s="219" customFormat="1" ht="18" customHeight="1" x14ac:dyDescent="0.2">
      <c r="A21" s="437"/>
      <c r="B21" s="72" t="s">
        <v>114</v>
      </c>
      <c r="C21" s="224">
        <v>50086.05</v>
      </c>
      <c r="D21" s="224">
        <v>69588.528000000006</v>
      </c>
      <c r="E21" s="225"/>
      <c r="F21" s="225"/>
      <c r="G21" s="224"/>
      <c r="H21" s="224">
        <v>452.5</v>
      </c>
      <c r="I21" s="224">
        <v>391114.88</v>
      </c>
      <c r="J21" s="224">
        <v>1165.3699999999999</v>
      </c>
      <c r="K21" s="225"/>
      <c r="L21" s="223">
        <f t="shared" si="1"/>
        <v>462321.27799999999</v>
      </c>
      <c r="M21" s="223">
        <f t="shared" si="2"/>
        <v>512407.32799999998</v>
      </c>
      <c r="N21" s="226">
        <v>25000</v>
      </c>
      <c r="O21" s="223">
        <f t="shared" si="3"/>
        <v>537407.32799999998</v>
      </c>
    </row>
    <row r="22" spans="1:15" s="219" customFormat="1" ht="18" customHeight="1" x14ac:dyDescent="0.2">
      <c r="A22" s="437"/>
      <c r="B22" s="72" t="s">
        <v>283</v>
      </c>
      <c r="C22" s="224">
        <v>1144.8219999999999</v>
      </c>
      <c r="D22" s="224">
        <v>232.499</v>
      </c>
      <c r="E22" s="225"/>
      <c r="F22" s="225"/>
      <c r="G22" s="225"/>
      <c r="H22" s="225"/>
      <c r="I22" s="224">
        <v>7.2359999999999998</v>
      </c>
      <c r="J22" s="224">
        <v>45.75</v>
      </c>
      <c r="K22" s="225"/>
      <c r="L22" s="223">
        <f t="shared" si="1"/>
        <v>285.48500000000001</v>
      </c>
      <c r="M22" s="223">
        <f t="shared" si="2"/>
        <v>1430.307</v>
      </c>
      <c r="N22" s="226"/>
      <c r="O22" s="223">
        <f t="shared" si="3"/>
        <v>1430.307</v>
      </c>
    </row>
    <row r="23" spans="1:15" s="219" customFormat="1" ht="18" customHeight="1" x14ac:dyDescent="0.2">
      <c r="A23" s="437"/>
      <c r="B23" s="72" t="s">
        <v>115</v>
      </c>
      <c r="C23" s="224">
        <v>114050.72199999999</v>
      </c>
      <c r="D23" s="224">
        <v>61097</v>
      </c>
      <c r="E23" s="225"/>
      <c r="F23" s="225"/>
      <c r="G23" s="225"/>
      <c r="H23" s="224">
        <v>1507.5</v>
      </c>
      <c r="I23" s="224">
        <v>297432.30300000001</v>
      </c>
      <c r="J23" s="224">
        <v>18226.733</v>
      </c>
      <c r="K23" s="225"/>
      <c r="L23" s="223">
        <f t="shared" si="1"/>
        <v>378263.53600000002</v>
      </c>
      <c r="M23" s="223">
        <f t="shared" si="2"/>
        <v>492314.25800000003</v>
      </c>
      <c r="N23" s="226">
        <v>59000</v>
      </c>
      <c r="O23" s="223">
        <f t="shared" si="3"/>
        <v>551314.25800000003</v>
      </c>
    </row>
    <row r="24" spans="1:15" s="219" customFormat="1" ht="18" customHeight="1" x14ac:dyDescent="0.2">
      <c r="A24" s="259"/>
      <c r="B24" s="72" t="s">
        <v>161</v>
      </c>
      <c r="C24" s="224">
        <v>2111.9569999999999</v>
      </c>
      <c r="D24" s="224">
        <v>746.30700000000002</v>
      </c>
      <c r="E24" s="225"/>
      <c r="F24" s="225"/>
      <c r="G24" s="225"/>
      <c r="H24" s="225"/>
      <c r="I24" s="224">
        <v>7</v>
      </c>
      <c r="J24" s="224">
        <v>18.718</v>
      </c>
      <c r="K24" s="225"/>
      <c r="L24" s="223">
        <f t="shared" si="1"/>
        <v>772.02499999999998</v>
      </c>
      <c r="M24" s="223">
        <f t="shared" si="2"/>
        <v>2883.982</v>
      </c>
      <c r="N24" s="226"/>
      <c r="O24" s="223">
        <f t="shared" si="3"/>
        <v>2883.982</v>
      </c>
    </row>
    <row r="25" spans="1:15" s="219" customFormat="1" ht="18" customHeight="1" x14ac:dyDescent="0.2">
      <c r="A25" s="259"/>
      <c r="B25" s="72" t="s">
        <v>284</v>
      </c>
      <c r="C25" s="224">
        <v>4128.5159999999996</v>
      </c>
      <c r="D25" s="224">
        <v>2145.7779999999998</v>
      </c>
      <c r="E25" s="225"/>
      <c r="F25" s="225"/>
      <c r="G25" s="225"/>
      <c r="H25" s="224">
        <v>120.6</v>
      </c>
      <c r="I25" s="224">
        <v>95.177000000000007</v>
      </c>
      <c r="J25" s="224">
        <v>1268.5</v>
      </c>
      <c r="K25" s="225"/>
      <c r="L25" s="223">
        <f t="shared" si="1"/>
        <v>3630.0549999999998</v>
      </c>
      <c r="M25" s="223">
        <f t="shared" si="2"/>
        <v>7758.5709999999999</v>
      </c>
      <c r="N25" s="226">
        <v>19000</v>
      </c>
      <c r="O25" s="223">
        <f t="shared" si="3"/>
        <v>26758.571</v>
      </c>
    </row>
    <row r="26" spans="1:15" s="219" customFormat="1" ht="18" customHeight="1" x14ac:dyDescent="0.2">
      <c r="A26" s="259"/>
      <c r="B26" s="72" t="s">
        <v>280</v>
      </c>
      <c r="C26" s="224">
        <v>840.6</v>
      </c>
      <c r="D26" s="224">
        <v>198.94200000000001</v>
      </c>
      <c r="E26" s="225"/>
      <c r="F26" s="225"/>
      <c r="G26" s="225"/>
      <c r="H26" s="225"/>
      <c r="I26" s="224">
        <v>5</v>
      </c>
      <c r="J26" s="224">
        <v>12.5</v>
      </c>
      <c r="K26" s="225"/>
      <c r="L26" s="223">
        <f t="shared" si="1"/>
        <v>216.44200000000001</v>
      </c>
      <c r="M26" s="223">
        <f t="shared" si="2"/>
        <v>1057.0419999999999</v>
      </c>
      <c r="N26" s="226"/>
      <c r="O26" s="223">
        <f t="shared" si="3"/>
        <v>1057.0419999999999</v>
      </c>
    </row>
    <row r="27" spans="1:15" s="219" customFormat="1" ht="18" customHeight="1" x14ac:dyDescent="0.2">
      <c r="A27" s="259"/>
      <c r="B27" s="72" t="s">
        <v>116</v>
      </c>
      <c r="C27" s="224">
        <v>53016.803999999996</v>
      </c>
      <c r="D27" s="224">
        <v>6648.4030000000002</v>
      </c>
      <c r="E27" s="225"/>
      <c r="F27" s="225"/>
      <c r="G27" s="225"/>
      <c r="H27" s="225"/>
      <c r="I27" s="224">
        <v>2497.85</v>
      </c>
      <c r="J27" s="224">
        <v>5830.1310000000003</v>
      </c>
      <c r="K27" s="225"/>
      <c r="L27" s="223">
        <f t="shared" si="1"/>
        <v>14976.384000000002</v>
      </c>
      <c r="M27" s="223">
        <f t="shared" si="2"/>
        <v>67993.187999999995</v>
      </c>
      <c r="N27" s="226"/>
      <c r="O27" s="223">
        <f t="shared" si="3"/>
        <v>67993.187999999995</v>
      </c>
    </row>
    <row r="28" spans="1:15" s="219" customFormat="1" ht="18" customHeight="1" x14ac:dyDescent="0.2">
      <c r="A28" s="259"/>
      <c r="B28" s="72" t="s">
        <v>117</v>
      </c>
      <c r="C28" s="224">
        <v>135020.98699999999</v>
      </c>
      <c r="D28" s="224">
        <v>22907</v>
      </c>
      <c r="E28" s="225"/>
      <c r="F28" s="225"/>
      <c r="G28" s="225"/>
      <c r="H28" s="225"/>
      <c r="I28" s="224">
        <v>44.185000000000002</v>
      </c>
      <c r="J28" s="224">
        <v>3750</v>
      </c>
      <c r="K28" s="225"/>
      <c r="L28" s="223">
        <f t="shared" si="1"/>
        <v>26701.185000000001</v>
      </c>
      <c r="M28" s="223">
        <f t="shared" si="2"/>
        <v>161722.17199999999</v>
      </c>
      <c r="N28" s="226">
        <v>40150</v>
      </c>
      <c r="O28" s="223">
        <f t="shared" si="3"/>
        <v>201872.17199999999</v>
      </c>
    </row>
    <row r="29" spans="1:15" s="219" customFormat="1" ht="18" customHeight="1" x14ac:dyDescent="0.2">
      <c r="A29" s="259"/>
      <c r="B29" s="72" t="s">
        <v>162</v>
      </c>
      <c r="C29" s="224">
        <v>1970.837</v>
      </c>
      <c r="D29" s="224">
        <v>907</v>
      </c>
      <c r="E29" s="225"/>
      <c r="F29" s="225"/>
      <c r="G29" s="225"/>
      <c r="H29" s="225"/>
      <c r="I29" s="224">
        <v>5.7750000000000004</v>
      </c>
      <c r="J29" s="224">
        <v>600</v>
      </c>
      <c r="K29" s="225"/>
      <c r="L29" s="223">
        <f t="shared" si="1"/>
        <v>1512.7750000000001</v>
      </c>
      <c r="M29" s="223">
        <f t="shared" si="2"/>
        <v>3483.6120000000001</v>
      </c>
      <c r="N29" s="226"/>
      <c r="O29" s="223">
        <f t="shared" si="3"/>
        <v>3483.6120000000001</v>
      </c>
    </row>
    <row r="30" spans="1:15" s="219" customFormat="1" ht="18" customHeight="1" x14ac:dyDescent="0.2">
      <c r="A30" s="259"/>
      <c r="B30" s="72" t="s">
        <v>118</v>
      </c>
      <c r="C30" s="224">
        <v>223200.7</v>
      </c>
      <c r="D30" s="224">
        <v>4061.2</v>
      </c>
      <c r="E30" s="225"/>
      <c r="F30" s="225"/>
      <c r="G30" s="225"/>
      <c r="H30" s="225"/>
      <c r="I30" s="224">
        <v>1306.5</v>
      </c>
      <c r="J30" s="224">
        <v>120.5</v>
      </c>
      <c r="K30" s="225"/>
      <c r="L30" s="223">
        <f t="shared" si="1"/>
        <v>5488.2</v>
      </c>
      <c r="M30" s="223">
        <f t="shared" si="2"/>
        <v>228688.90000000002</v>
      </c>
      <c r="N30" s="226"/>
      <c r="O30" s="223">
        <f t="shared" si="3"/>
        <v>228688.90000000002</v>
      </c>
    </row>
    <row r="31" spans="1:15" s="219" customFormat="1" ht="18" customHeight="1" x14ac:dyDescent="0.2">
      <c r="A31" s="259"/>
      <c r="B31" s="72" t="s">
        <v>119</v>
      </c>
      <c r="C31" s="224">
        <v>13901</v>
      </c>
      <c r="D31" s="224">
        <v>17504.557000000001</v>
      </c>
      <c r="E31" s="225"/>
      <c r="F31" s="225"/>
      <c r="G31" s="225"/>
      <c r="H31" s="225"/>
      <c r="I31" s="224">
        <v>122.61199999999999</v>
      </c>
      <c r="J31" s="224">
        <v>1361.11</v>
      </c>
      <c r="K31" s="225"/>
      <c r="L31" s="223">
        <f t="shared" si="1"/>
        <v>18988.279000000002</v>
      </c>
      <c r="M31" s="223">
        <f t="shared" si="2"/>
        <v>32889.279000000002</v>
      </c>
      <c r="N31" s="226">
        <v>10850</v>
      </c>
      <c r="O31" s="223">
        <f t="shared" si="3"/>
        <v>43739.279000000002</v>
      </c>
    </row>
    <row r="32" spans="1:15" s="219" customFormat="1" ht="18" customHeight="1" x14ac:dyDescent="0.2">
      <c r="A32" s="259"/>
      <c r="B32" s="72" t="s">
        <v>120</v>
      </c>
      <c r="C32" s="224">
        <v>9783.4189999999999</v>
      </c>
      <c r="D32" s="224">
        <v>2017.335</v>
      </c>
      <c r="E32" s="225"/>
      <c r="F32" s="225"/>
      <c r="G32" s="225"/>
      <c r="H32" s="225"/>
      <c r="I32" s="224">
        <v>862.39800000000002</v>
      </c>
      <c r="J32" s="224">
        <v>597.93299999999999</v>
      </c>
      <c r="K32" s="225"/>
      <c r="L32" s="223">
        <f t="shared" si="1"/>
        <v>3477.6660000000002</v>
      </c>
      <c r="M32" s="223">
        <f t="shared" si="2"/>
        <v>13261.084999999999</v>
      </c>
      <c r="N32" s="226"/>
      <c r="O32" s="223">
        <f t="shared" si="3"/>
        <v>13261.084999999999</v>
      </c>
    </row>
    <row r="33" spans="1:15" s="219" customFormat="1" ht="18" customHeight="1" x14ac:dyDescent="0.2">
      <c r="A33" s="259"/>
      <c r="B33" s="72" t="s">
        <v>121</v>
      </c>
      <c r="C33" s="224">
        <v>8097.2370000000001</v>
      </c>
      <c r="D33" s="224">
        <v>1039</v>
      </c>
      <c r="E33" s="225"/>
      <c r="F33" s="225"/>
      <c r="G33" s="225"/>
      <c r="H33" s="225"/>
      <c r="I33" s="224">
        <v>12.5</v>
      </c>
      <c r="J33" s="224">
        <v>969.75</v>
      </c>
      <c r="K33" s="225"/>
      <c r="L33" s="223">
        <f t="shared" si="1"/>
        <v>2021.25</v>
      </c>
      <c r="M33" s="223">
        <f t="shared" si="2"/>
        <v>10118.487000000001</v>
      </c>
      <c r="N33" s="226"/>
      <c r="O33" s="223">
        <f t="shared" si="3"/>
        <v>10118.487000000001</v>
      </c>
    </row>
    <row r="34" spans="1:15" s="219" customFormat="1" ht="18" customHeight="1" x14ac:dyDescent="0.2">
      <c r="A34" s="259"/>
      <c r="B34" s="72" t="s">
        <v>122</v>
      </c>
      <c r="C34" s="224">
        <v>16643</v>
      </c>
      <c r="D34" s="224">
        <v>16899.5</v>
      </c>
      <c r="E34" s="225"/>
      <c r="F34" s="225"/>
      <c r="G34" s="225"/>
      <c r="H34" s="225"/>
      <c r="I34" s="224">
        <v>278670</v>
      </c>
      <c r="J34" s="224">
        <v>10000</v>
      </c>
      <c r="K34" s="225"/>
      <c r="L34" s="223">
        <f t="shared" si="1"/>
        <v>305569.5</v>
      </c>
      <c r="M34" s="223">
        <f t="shared" si="2"/>
        <v>322212.5</v>
      </c>
      <c r="N34" s="226">
        <v>69500</v>
      </c>
      <c r="O34" s="223">
        <f t="shared" si="3"/>
        <v>391712.5</v>
      </c>
    </row>
    <row r="35" spans="1:15" s="219" customFormat="1" ht="18" customHeight="1" x14ac:dyDescent="0.2">
      <c r="A35" s="259"/>
      <c r="B35" s="72" t="s">
        <v>163</v>
      </c>
      <c r="C35" s="224">
        <v>1292.5</v>
      </c>
      <c r="D35" s="224">
        <v>201</v>
      </c>
      <c r="E35" s="225"/>
      <c r="F35" s="225"/>
      <c r="G35" s="225"/>
      <c r="H35" s="225"/>
      <c r="I35" s="224">
        <v>10</v>
      </c>
      <c r="J35" s="224">
        <v>120</v>
      </c>
      <c r="K35" s="225"/>
      <c r="L35" s="223">
        <f t="shared" si="1"/>
        <v>331</v>
      </c>
      <c r="M35" s="223">
        <f t="shared" si="2"/>
        <v>1623.5</v>
      </c>
      <c r="N35" s="226"/>
      <c r="O35" s="223">
        <f t="shared" si="3"/>
        <v>1623.5</v>
      </c>
    </row>
    <row r="36" spans="1:15" s="219" customFormat="1" ht="18" customHeight="1" x14ac:dyDescent="0.2">
      <c r="A36" s="74">
        <v>4</v>
      </c>
      <c r="B36" s="72" t="s">
        <v>123</v>
      </c>
      <c r="C36" s="224">
        <v>189676.15599999999</v>
      </c>
      <c r="D36" s="224">
        <v>140592.386</v>
      </c>
      <c r="E36" s="225"/>
      <c r="F36" s="225"/>
      <c r="G36" s="225">
        <v>14647.316000000001</v>
      </c>
      <c r="H36" s="225"/>
      <c r="I36" s="224">
        <v>25710.102999999999</v>
      </c>
      <c r="J36" s="224">
        <v>6613.25</v>
      </c>
      <c r="K36" s="225"/>
      <c r="L36" s="223">
        <f t="shared" si="1"/>
        <v>187563.05499999999</v>
      </c>
      <c r="M36" s="223">
        <f t="shared" si="2"/>
        <v>377239.21100000001</v>
      </c>
      <c r="N36" s="226">
        <v>477908</v>
      </c>
      <c r="O36" s="223">
        <f t="shared" si="3"/>
        <v>855147.21100000001</v>
      </c>
    </row>
    <row r="37" spans="1:15" s="219" customFormat="1" ht="18" customHeight="1" x14ac:dyDescent="0.2">
      <c r="A37" s="69">
        <v>5</v>
      </c>
      <c r="B37" s="70" t="s">
        <v>124</v>
      </c>
      <c r="C37" s="222">
        <f t="shared" ref="C37:K37" si="6">SUM(C38:C39)</f>
        <v>118624.764</v>
      </c>
      <c r="D37" s="222">
        <f t="shared" si="6"/>
        <v>56966.949000000001</v>
      </c>
      <c r="E37" s="222">
        <f t="shared" si="6"/>
        <v>1415640.9</v>
      </c>
      <c r="F37" s="222">
        <f t="shared" si="6"/>
        <v>122026.601</v>
      </c>
      <c r="G37" s="222">
        <f t="shared" si="6"/>
        <v>1893517.1540000001</v>
      </c>
      <c r="H37" s="222">
        <f t="shared" si="6"/>
        <v>88300</v>
      </c>
      <c r="I37" s="222">
        <f t="shared" si="6"/>
        <v>4931553.0269999998</v>
      </c>
      <c r="J37" s="222">
        <f t="shared" si="6"/>
        <v>146486.59599999999</v>
      </c>
      <c r="K37" s="222">
        <f t="shared" si="6"/>
        <v>5217750</v>
      </c>
      <c r="L37" s="223">
        <f t="shared" si="1"/>
        <v>13872241.227000002</v>
      </c>
      <c r="M37" s="223">
        <f t="shared" si="2"/>
        <v>13990865.991</v>
      </c>
      <c r="N37" s="223">
        <f>SUM(N38:N39)</f>
        <v>1076985.199</v>
      </c>
      <c r="O37" s="223">
        <f t="shared" si="3"/>
        <v>15067851.190000001</v>
      </c>
    </row>
    <row r="38" spans="1:15" s="219" customFormat="1" ht="18" customHeight="1" x14ac:dyDescent="0.2">
      <c r="A38" s="436"/>
      <c r="B38" s="72" t="s">
        <v>125</v>
      </c>
      <c r="C38" s="224">
        <v>118624.764</v>
      </c>
      <c r="D38" s="225">
        <v>42327.048999999999</v>
      </c>
      <c r="E38" s="225"/>
      <c r="F38" s="225"/>
      <c r="G38" s="225">
        <v>6264.24</v>
      </c>
      <c r="H38" s="225"/>
      <c r="I38" s="225">
        <v>5808.5</v>
      </c>
      <c r="J38" s="225">
        <v>146486.59599999999</v>
      </c>
      <c r="K38" s="225"/>
      <c r="L38" s="223">
        <f t="shared" si="1"/>
        <v>200886.38499999998</v>
      </c>
      <c r="M38" s="223">
        <f t="shared" si="2"/>
        <v>319511.14899999998</v>
      </c>
      <c r="N38" s="226">
        <v>53550</v>
      </c>
      <c r="O38" s="223">
        <f t="shared" si="3"/>
        <v>373061.14899999998</v>
      </c>
    </row>
    <row r="39" spans="1:15" s="219" customFormat="1" ht="18" customHeight="1" x14ac:dyDescent="0.2">
      <c r="A39" s="438"/>
      <c r="B39" s="72" t="s">
        <v>126</v>
      </c>
      <c r="C39" s="224"/>
      <c r="D39" s="225">
        <v>14639.9</v>
      </c>
      <c r="E39" s="225">
        <v>1415640.9</v>
      </c>
      <c r="F39" s="225">
        <v>122026.601</v>
      </c>
      <c r="G39" s="225">
        <v>1887252.9140000001</v>
      </c>
      <c r="H39" s="225">
        <v>88300</v>
      </c>
      <c r="I39" s="225">
        <v>4925744.5269999998</v>
      </c>
      <c r="J39" s="225"/>
      <c r="K39" s="225">
        <v>5217750</v>
      </c>
      <c r="L39" s="223">
        <f t="shared" si="1"/>
        <v>13671354.842</v>
      </c>
      <c r="M39" s="223">
        <f t="shared" si="2"/>
        <v>13671354.842</v>
      </c>
      <c r="N39" s="226">
        <v>1023435.199</v>
      </c>
      <c r="O39" s="223">
        <f t="shared" si="3"/>
        <v>14694790.041000001</v>
      </c>
    </row>
    <row r="40" spans="1:15" s="219" customFormat="1" ht="18" customHeight="1" x14ac:dyDescent="0.2">
      <c r="A40" s="75"/>
      <c r="B40" s="76"/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9"/>
    </row>
    <row r="41" spans="1:15" s="219" customFormat="1" ht="18" customHeight="1" x14ac:dyDescent="0.2">
      <c r="A41" s="79"/>
      <c r="B41" s="80"/>
      <c r="C41" s="230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spans="1:15" s="219" customFormat="1" ht="18" customHeight="1" x14ac:dyDescent="0.2">
      <c r="A42" s="439" t="s">
        <v>1</v>
      </c>
      <c r="B42" s="441" t="s">
        <v>77</v>
      </c>
      <c r="C42" s="170" t="s">
        <v>78</v>
      </c>
      <c r="D42" s="170" t="s">
        <v>79</v>
      </c>
      <c r="E42" s="429" t="s">
        <v>80</v>
      </c>
      <c r="F42" s="429" t="s">
        <v>81</v>
      </c>
      <c r="G42" s="429" t="s">
        <v>82</v>
      </c>
      <c r="H42" s="170" t="s">
        <v>83</v>
      </c>
      <c r="I42" s="170" t="s">
        <v>84</v>
      </c>
      <c r="J42" s="170" t="s">
        <v>85</v>
      </c>
      <c r="K42" s="170" t="s">
        <v>86</v>
      </c>
      <c r="L42" s="217" t="s">
        <v>87</v>
      </c>
      <c r="M42" s="217" t="s">
        <v>88</v>
      </c>
      <c r="N42" s="217" t="s">
        <v>89</v>
      </c>
      <c r="O42" s="429" t="s">
        <v>90</v>
      </c>
    </row>
    <row r="43" spans="1:15" s="219" customFormat="1" ht="18" customHeight="1" x14ac:dyDescent="0.2">
      <c r="A43" s="440"/>
      <c r="B43" s="442"/>
      <c r="C43" s="220" t="s">
        <v>91</v>
      </c>
      <c r="D43" s="221" t="s">
        <v>92</v>
      </c>
      <c r="E43" s="430"/>
      <c r="F43" s="430"/>
      <c r="G43" s="430"/>
      <c r="H43" s="221" t="s">
        <v>93</v>
      </c>
      <c r="I43" s="221" t="s">
        <v>94</v>
      </c>
      <c r="J43" s="221" t="s">
        <v>95</v>
      </c>
      <c r="K43" s="221" t="s">
        <v>96</v>
      </c>
      <c r="L43" s="218" t="s">
        <v>97</v>
      </c>
      <c r="M43" s="218" t="s">
        <v>98</v>
      </c>
      <c r="N43" s="218" t="s">
        <v>99</v>
      </c>
      <c r="O43" s="430"/>
    </row>
    <row r="44" spans="1:15" s="219" customFormat="1" ht="18" customHeight="1" x14ac:dyDescent="0.2">
      <c r="A44" s="74">
        <v>6</v>
      </c>
      <c r="B44" s="52" t="s">
        <v>127</v>
      </c>
      <c r="C44" s="224">
        <v>6178881.9040000001</v>
      </c>
      <c r="D44" s="224">
        <v>881725.96600000001</v>
      </c>
      <c r="E44" s="225"/>
      <c r="F44" s="225"/>
      <c r="G44" s="225">
        <v>2159.6419999999998</v>
      </c>
      <c r="H44" s="225"/>
      <c r="I44" s="224">
        <v>26630</v>
      </c>
      <c r="J44" s="224">
        <v>102251.15</v>
      </c>
      <c r="K44" s="225"/>
      <c r="L44" s="223">
        <f t="shared" ref="L44:L81" si="7">D44+E44+F44+G44+H44+I44+J44+K44</f>
        <v>1012766.758</v>
      </c>
      <c r="M44" s="223">
        <f t="shared" ref="M44:M81" si="8">C44+D44+E44+F44+G44+H44+I44+J44+K44</f>
        <v>7191648.6620000005</v>
      </c>
      <c r="N44" s="226">
        <v>195850</v>
      </c>
      <c r="O44" s="223">
        <f t="shared" ref="O44:O81" si="9">M44+N44</f>
        <v>7387498.6620000005</v>
      </c>
    </row>
    <row r="45" spans="1:15" s="219" customFormat="1" ht="18" customHeight="1" x14ac:dyDescent="0.2">
      <c r="A45" s="74">
        <v>7</v>
      </c>
      <c r="B45" s="52" t="s">
        <v>128</v>
      </c>
      <c r="C45" s="224">
        <v>99472.09</v>
      </c>
      <c r="D45" s="224">
        <v>16698.534</v>
      </c>
      <c r="E45" s="225"/>
      <c r="F45" s="225"/>
      <c r="G45" s="225">
        <v>1427.51</v>
      </c>
      <c r="H45" s="225">
        <v>445384.78100000002</v>
      </c>
      <c r="I45" s="224">
        <v>6251.2110000000002</v>
      </c>
      <c r="J45" s="224">
        <v>1941</v>
      </c>
      <c r="K45" s="225"/>
      <c r="L45" s="223">
        <f t="shared" si="7"/>
        <v>471703.03600000002</v>
      </c>
      <c r="M45" s="223">
        <f t="shared" si="8"/>
        <v>571175.12600000005</v>
      </c>
      <c r="N45" s="226">
        <v>27681</v>
      </c>
      <c r="O45" s="223">
        <f t="shared" si="9"/>
        <v>598856.12600000005</v>
      </c>
    </row>
    <row r="46" spans="1:15" s="219" customFormat="1" ht="18" customHeight="1" x14ac:dyDescent="0.2">
      <c r="A46" s="74">
        <v>8</v>
      </c>
      <c r="B46" s="52" t="s">
        <v>129</v>
      </c>
      <c r="C46" s="224">
        <v>2221068.9380000001</v>
      </c>
      <c r="D46" s="224">
        <v>2274501.443</v>
      </c>
      <c r="E46" s="225"/>
      <c r="F46" s="225"/>
      <c r="G46" s="225">
        <v>16867.167000000001</v>
      </c>
      <c r="H46" s="225"/>
      <c r="I46" s="224">
        <v>51791.678999999996</v>
      </c>
      <c r="J46" s="224">
        <v>130598.5</v>
      </c>
      <c r="K46" s="225"/>
      <c r="L46" s="223">
        <f t="shared" si="7"/>
        <v>2473758.7889999999</v>
      </c>
      <c r="M46" s="223">
        <f t="shared" si="8"/>
        <v>4694827.727</v>
      </c>
      <c r="N46" s="226">
        <v>1065000</v>
      </c>
      <c r="O46" s="223">
        <f t="shared" si="9"/>
        <v>5759827.727</v>
      </c>
    </row>
    <row r="47" spans="1:15" s="219" customFormat="1" ht="18" customHeight="1" x14ac:dyDescent="0.2">
      <c r="A47" s="74">
        <v>9</v>
      </c>
      <c r="B47" s="52" t="s">
        <v>130</v>
      </c>
      <c r="C47" s="224">
        <v>3876895.8569999998</v>
      </c>
      <c r="D47" s="224">
        <v>2198568.5120000001</v>
      </c>
      <c r="E47" s="225"/>
      <c r="F47" s="224">
        <v>6709.5630000000001</v>
      </c>
      <c r="G47" s="225"/>
      <c r="H47" s="225"/>
      <c r="I47" s="224">
        <v>10876.5</v>
      </c>
      <c r="J47" s="224">
        <v>552679.5</v>
      </c>
      <c r="K47" s="225"/>
      <c r="L47" s="223">
        <f t="shared" si="7"/>
        <v>2768834.0750000002</v>
      </c>
      <c r="M47" s="223">
        <f t="shared" si="8"/>
        <v>6645729.932</v>
      </c>
      <c r="N47" s="226">
        <v>262581.04100000003</v>
      </c>
      <c r="O47" s="223">
        <f t="shared" si="9"/>
        <v>6908310.9730000002</v>
      </c>
    </row>
    <row r="48" spans="1:15" s="219" customFormat="1" ht="18" customHeight="1" x14ac:dyDescent="0.2">
      <c r="A48" s="74">
        <v>10</v>
      </c>
      <c r="B48" s="52" t="s">
        <v>131</v>
      </c>
      <c r="C48" s="224">
        <v>265312.90999999997</v>
      </c>
      <c r="D48" s="224">
        <v>170107.533</v>
      </c>
      <c r="E48" s="225"/>
      <c r="F48" s="225"/>
      <c r="G48" s="225">
        <v>5.85</v>
      </c>
      <c r="H48" s="225"/>
      <c r="I48" s="224">
        <v>836.30499999999995</v>
      </c>
      <c r="J48" s="224">
        <v>15272</v>
      </c>
      <c r="K48" s="225"/>
      <c r="L48" s="223">
        <f t="shared" si="7"/>
        <v>186221.68799999999</v>
      </c>
      <c r="M48" s="223">
        <f t="shared" si="8"/>
        <v>451534.59799999994</v>
      </c>
      <c r="N48" s="226">
        <v>13500</v>
      </c>
      <c r="O48" s="223">
        <f t="shared" si="9"/>
        <v>465034.59799999994</v>
      </c>
    </row>
    <row r="49" spans="1:15" s="219" customFormat="1" ht="18" customHeight="1" x14ac:dyDescent="0.2">
      <c r="A49" s="74">
        <v>11</v>
      </c>
      <c r="B49" s="52" t="s">
        <v>132</v>
      </c>
      <c r="C49" s="224">
        <v>6559361.3219999997</v>
      </c>
      <c r="D49" s="224">
        <v>367591.55</v>
      </c>
      <c r="E49" s="225"/>
      <c r="F49" s="224"/>
      <c r="G49" s="224">
        <v>3029.53</v>
      </c>
      <c r="H49" s="225"/>
      <c r="I49" s="224">
        <v>23568.25</v>
      </c>
      <c r="J49" s="224">
        <v>182174.26</v>
      </c>
      <c r="K49" s="225"/>
      <c r="L49" s="223">
        <f t="shared" si="7"/>
        <v>576363.59000000008</v>
      </c>
      <c r="M49" s="223">
        <f t="shared" si="8"/>
        <v>7135724.9119999995</v>
      </c>
      <c r="N49" s="226">
        <v>450000</v>
      </c>
      <c r="O49" s="223">
        <f t="shared" si="9"/>
        <v>7585724.9119999995</v>
      </c>
    </row>
    <row r="50" spans="1:15" s="219" customFormat="1" ht="18" customHeight="1" x14ac:dyDescent="0.2">
      <c r="A50" s="74">
        <v>12</v>
      </c>
      <c r="B50" s="52" t="s">
        <v>133</v>
      </c>
      <c r="C50" s="224">
        <v>41716.341</v>
      </c>
      <c r="D50" s="224">
        <v>30398.920999999998</v>
      </c>
      <c r="E50" s="225"/>
      <c r="F50" s="225"/>
      <c r="G50" s="225">
        <v>117</v>
      </c>
      <c r="H50" s="225"/>
      <c r="I50" s="224">
        <v>36617.919000000002</v>
      </c>
      <c r="J50" s="224">
        <v>4723.25</v>
      </c>
      <c r="K50" s="225"/>
      <c r="L50" s="223">
        <f t="shared" si="7"/>
        <v>71857.09</v>
      </c>
      <c r="M50" s="223">
        <f t="shared" si="8"/>
        <v>113573.43100000001</v>
      </c>
      <c r="N50" s="226">
        <v>763400</v>
      </c>
      <c r="O50" s="223">
        <f t="shared" si="9"/>
        <v>876973.43099999998</v>
      </c>
    </row>
    <row r="51" spans="1:15" s="219" customFormat="1" ht="18" customHeight="1" x14ac:dyDescent="0.2">
      <c r="A51" s="74">
        <v>13</v>
      </c>
      <c r="B51" s="52" t="s">
        <v>134</v>
      </c>
      <c r="C51" s="224">
        <v>32893.696000000004</v>
      </c>
      <c r="D51" s="224">
        <v>11018.210999999999</v>
      </c>
      <c r="E51" s="225"/>
      <c r="F51" s="225"/>
      <c r="G51" s="225">
        <v>465.26</v>
      </c>
      <c r="H51" s="224">
        <v>4000000</v>
      </c>
      <c r="I51" s="224">
        <v>551920.57900000003</v>
      </c>
      <c r="J51" s="224">
        <v>335.75</v>
      </c>
      <c r="K51" s="225"/>
      <c r="L51" s="223">
        <f t="shared" si="7"/>
        <v>4563739.8</v>
      </c>
      <c r="M51" s="223">
        <f t="shared" si="8"/>
        <v>4596633.4960000003</v>
      </c>
      <c r="N51" s="226">
        <v>40000</v>
      </c>
      <c r="O51" s="223">
        <f t="shared" si="9"/>
        <v>4636633.4960000003</v>
      </c>
    </row>
    <row r="52" spans="1:15" s="219" customFormat="1" ht="18" customHeight="1" x14ac:dyDescent="0.2">
      <c r="A52" s="74">
        <v>14</v>
      </c>
      <c r="B52" s="52" t="s">
        <v>135</v>
      </c>
      <c r="C52" s="224">
        <v>97022.335000000006</v>
      </c>
      <c r="D52" s="224">
        <v>23225.780999999999</v>
      </c>
      <c r="E52" s="225"/>
      <c r="F52" s="225"/>
      <c r="G52" s="224">
        <v>46307.743000000002</v>
      </c>
      <c r="H52" s="225"/>
      <c r="I52" s="224">
        <v>23350</v>
      </c>
      <c r="J52" s="224">
        <v>1161</v>
      </c>
      <c r="K52" s="225"/>
      <c r="L52" s="223">
        <f t="shared" si="7"/>
        <v>94044.524000000005</v>
      </c>
      <c r="M52" s="223">
        <f t="shared" si="8"/>
        <v>191066.859</v>
      </c>
      <c r="N52" s="226">
        <v>140000</v>
      </c>
      <c r="O52" s="223">
        <f t="shared" si="9"/>
        <v>331066.859</v>
      </c>
    </row>
    <row r="53" spans="1:15" s="219" customFormat="1" ht="18" customHeight="1" x14ac:dyDescent="0.2">
      <c r="A53" s="74">
        <v>15</v>
      </c>
      <c r="B53" s="52" t="s">
        <v>136</v>
      </c>
      <c r="C53" s="224">
        <v>50346.171000000002</v>
      </c>
      <c r="D53" s="224">
        <v>169845.38699999999</v>
      </c>
      <c r="E53" s="225"/>
      <c r="F53" s="224">
        <v>685.13099999999997</v>
      </c>
      <c r="G53" s="225">
        <v>1182.068</v>
      </c>
      <c r="H53" s="225"/>
      <c r="I53" s="224">
        <v>301.40600000000001</v>
      </c>
      <c r="J53" s="224">
        <v>910.399</v>
      </c>
      <c r="K53" s="225"/>
      <c r="L53" s="223">
        <f t="shared" si="7"/>
        <v>172924.39099999997</v>
      </c>
      <c r="M53" s="223">
        <f t="shared" si="8"/>
        <v>223270.56199999998</v>
      </c>
      <c r="N53" s="226">
        <v>357943.61099999998</v>
      </c>
      <c r="O53" s="223">
        <f t="shared" si="9"/>
        <v>581214.17299999995</v>
      </c>
    </row>
    <row r="54" spans="1:15" s="219" customFormat="1" ht="18" customHeight="1" x14ac:dyDescent="0.2">
      <c r="A54" s="74">
        <v>16</v>
      </c>
      <c r="B54" s="52" t="s">
        <v>137</v>
      </c>
      <c r="C54" s="224">
        <v>42363.43</v>
      </c>
      <c r="D54" s="224">
        <v>13052.445</v>
      </c>
      <c r="E54" s="225"/>
      <c r="F54" s="224"/>
      <c r="G54" s="224">
        <v>795516</v>
      </c>
      <c r="H54" s="224"/>
      <c r="I54" s="224">
        <v>68.361999999999995</v>
      </c>
      <c r="J54" s="224">
        <v>993.5</v>
      </c>
      <c r="K54" s="225"/>
      <c r="L54" s="223">
        <f t="shared" si="7"/>
        <v>809630.30699999991</v>
      </c>
      <c r="M54" s="223">
        <f t="shared" si="8"/>
        <v>851993.73699999996</v>
      </c>
      <c r="N54" s="226">
        <v>1238801</v>
      </c>
      <c r="O54" s="223">
        <f t="shared" si="9"/>
        <v>2090794.737</v>
      </c>
    </row>
    <row r="55" spans="1:15" s="219" customFormat="1" ht="18" customHeight="1" x14ac:dyDescent="0.2">
      <c r="A55" s="74">
        <v>17</v>
      </c>
      <c r="B55" s="52" t="s">
        <v>138</v>
      </c>
      <c r="C55" s="224">
        <v>97308.008000000002</v>
      </c>
      <c r="D55" s="224">
        <v>161102.42499999999</v>
      </c>
      <c r="E55" s="225"/>
      <c r="F55" s="225"/>
      <c r="G55" s="225">
        <v>12.871</v>
      </c>
      <c r="H55" s="225"/>
      <c r="I55" s="224">
        <v>7.65</v>
      </c>
      <c r="J55" s="224">
        <v>15289.75</v>
      </c>
      <c r="K55" s="225"/>
      <c r="L55" s="223">
        <f t="shared" si="7"/>
        <v>176412.696</v>
      </c>
      <c r="M55" s="223">
        <f t="shared" si="8"/>
        <v>273720.70400000003</v>
      </c>
      <c r="N55" s="226">
        <v>947210</v>
      </c>
      <c r="O55" s="223">
        <f t="shared" si="9"/>
        <v>1220930.7039999999</v>
      </c>
    </row>
    <row r="56" spans="1:15" s="219" customFormat="1" ht="18" customHeight="1" x14ac:dyDescent="0.2">
      <c r="A56" s="74">
        <v>18</v>
      </c>
      <c r="B56" s="52" t="s">
        <v>139</v>
      </c>
      <c r="C56" s="224">
        <v>150891.67300000001</v>
      </c>
      <c r="D56" s="224">
        <v>14578.714</v>
      </c>
      <c r="E56" s="225"/>
      <c r="F56" s="224">
        <v>641977.31999999995</v>
      </c>
      <c r="G56" s="225">
        <v>10731.699000000001</v>
      </c>
      <c r="H56" s="225"/>
      <c r="I56" s="224">
        <v>16721.511999999999</v>
      </c>
      <c r="J56" s="224">
        <v>474.25</v>
      </c>
      <c r="K56" s="225"/>
      <c r="L56" s="223">
        <f t="shared" si="7"/>
        <v>684483.495</v>
      </c>
      <c r="M56" s="223">
        <f t="shared" si="8"/>
        <v>835375.16799999995</v>
      </c>
      <c r="N56" s="226">
        <v>321770</v>
      </c>
      <c r="O56" s="223">
        <f t="shared" si="9"/>
        <v>1157145.1680000001</v>
      </c>
    </row>
    <row r="57" spans="1:15" s="219" customFormat="1" ht="18" customHeight="1" x14ac:dyDescent="0.2">
      <c r="A57" s="74">
        <v>19</v>
      </c>
      <c r="B57" s="52" t="s">
        <v>140</v>
      </c>
      <c r="C57" s="224">
        <v>165879.177</v>
      </c>
      <c r="D57" s="224">
        <v>60283.364999999998</v>
      </c>
      <c r="E57" s="225"/>
      <c r="F57" s="225"/>
      <c r="G57" s="225">
        <v>27.026</v>
      </c>
      <c r="H57" s="225"/>
      <c r="I57" s="224">
        <v>51.871000000000002</v>
      </c>
      <c r="J57" s="224">
        <v>7354.5</v>
      </c>
      <c r="K57" s="225"/>
      <c r="L57" s="223">
        <f t="shared" si="7"/>
        <v>67716.761999999988</v>
      </c>
      <c r="M57" s="223">
        <f t="shared" si="8"/>
        <v>233595.93900000001</v>
      </c>
      <c r="N57" s="226">
        <v>1376500</v>
      </c>
      <c r="O57" s="223">
        <f t="shared" si="9"/>
        <v>1610095.939</v>
      </c>
    </row>
    <row r="58" spans="1:15" s="219" customFormat="1" ht="18" customHeight="1" x14ac:dyDescent="0.2">
      <c r="A58" s="74">
        <v>20</v>
      </c>
      <c r="B58" s="52" t="s">
        <v>141</v>
      </c>
      <c r="C58" s="224">
        <v>38032.870999999999</v>
      </c>
      <c r="D58" s="224">
        <v>2357327.5499999998</v>
      </c>
      <c r="E58" s="225"/>
      <c r="F58" s="225"/>
      <c r="G58" s="225">
        <v>7318.6109999999999</v>
      </c>
      <c r="H58" s="225"/>
      <c r="I58" s="224">
        <v>26.736999999999998</v>
      </c>
      <c r="J58" s="224">
        <v>175.75</v>
      </c>
      <c r="K58" s="225"/>
      <c r="L58" s="223">
        <f t="shared" si="7"/>
        <v>2364848.648</v>
      </c>
      <c r="M58" s="223">
        <f t="shared" si="8"/>
        <v>2402881.5189999999</v>
      </c>
      <c r="N58" s="226">
        <v>6925756.3890000004</v>
      </c>
      <c r="O58" s="223">
        <f t="shared" si="9"/>
        <v>9328637.9079999998</v>
      </c>
    </row>
    <row r="59" spans="1:15" s="219" customFormat="1" ht="18" customHeight="1" x14ac:dyDescent="0.2">
      <c r="A59" s="74">
        <v>21</v>
      </c>
      <c r="B59" s="52" t="s">
        <v>164</v>
      </c>
      <c r="C59" s="224">
        <v>67614.384000000005</v>
      </c>
      <c r="D59" s="224">
        <v>128689.69100000001</v>
      </c>
      <c r="E59" s="225"/>
      <c r="F59" s="225"/>
      <c r="G59" s="225">
        <v>1395.298</v>
      </c>
      <c r="H59" s="225"/>
      <c r="I59" s="224">
        <v>10282.424999999999</v>
      </c>
      <c r="J59" s="224">
        <v>14070</v>
      </c>
      <c r="K59" s="225"/>
      <c r="L59" s="223">
        <f t="shared" si="7"/>
        <v>154437.41399999999</v>
      </c>
      <c r="M59" s="223">
        <f t="shared" si="8"/>
        <v>222051.79800000001</v>
      </c>
      <c r="N59" s="226">
        <v>50843.7</v>
      </c>
      <c r="O59" s="223">
        <f t="shared" si="9"/>
        <v>272895.49800000002</v>
      </c>
    </row>
    <row r="60" spans="1:15" s="219" customFormat="1" ht="18" customHeight="1" x14ac:dyDescent="0.2">
      <c r="A60" s="74">
        <v>22</v>
      </c>
      <c r="B60" s="52" t="s">
        <v>143</v>
      </c>
      <c r="C60" s="224">
        <v>28388.267</v>
      </c>
      <c r="D60" s="224">
        <v>10079.200999999999</v>
      </c>
      <c r="E60" s="225"/>
      <c r="F60" s="224">
        <v>13342.958000000001</v>
      </c>
      <c r="G60" s="225">
        <v>646.27599999999995</v>
      </c>
      <c r="H60" s="225"/>
      <c r="I60" s="224">
        <v>10</v>
      </c>
      <c r="J60" s="224">
        <v>130.75</v>
      </c>
      <c r="K60" s="225"/>
      <c r="L60" s="223">
        <f t="shared" si="7"/>
        <v>24209.185000000001</v>
      </c>
      <c r="M60" s="223">
        <f t="shared" si="8"/>
        <v>52597.451999999997</v>
      </c>
      <c r="N60" s="226">
        <v>644635</v>
      </c>
      <c r="O60" s="223">
        <f t="shared" si="9"/>
        <v>697232.45200000005</v>
      </c>
    </row>
    <row r="61" spans="1:15" s="219" customFormat="1" ht="18" customHeight="1" x14ac:dyDescent="0.2">
      <c r="A61" s="74">
        <v>23</v>
      </c>
      <c r="B61" s="52" t="s">
        <v>144</v>
      </c>
      <c r="C61" s="224">
        <v>1762453.15</v>
      </c>
      <c r="D61" s="224">
        <v>222433.617</v>
      </c>
      <c r="E61" s="225"/>
      <c r="F61" s="224"/>
      <c r="G61" s="225">
        <v>214.34399999999999</v>
      </c>
      <c r="H61" s="225"/>
      <c r="I61" s="224">
        <v>11077.989</v>
      </c>
      <c r="J61" s="224">
        <v>186982.5</v>
      </c>
      <c r="K61" s="225"/>
      <c r="L61" s="223">
        <f t="shared" si="7"/>
        <v>420708.45</v>
      </c>
      <c r="M61" s="223">
        <f t="shared" si="8"/>
        <v>2183161.6</v>
      </c>
      <c r="N61" s="226">
        <v>400140</v>
      </c>
      <c r="O61" s="223">
        <f t="shared" si="9"/>
        <v>2583301.6</v>
      </c>
    </row>
    <row r="62" spans="1:15" s="219" customFormat="1" ht="18" customHeight="1" x14ac:dyDescent="0.2">
      <c r="A62" s="74">
        <v>24</v>
      </c>
      <c r="B62" s="52" t="s">
        <v>145</v>
      </c>
      <c r="C62" s="224">
        <v>37986.870999999999</v>
      </c>
      <c r="D62" s="224">
        <v>1172442.7209999999</v>
      </c>
      <c r="E62" s="225"/>
      <c r="F62" s="224"/>
      <c r="G62" s="225">
        <v>8.7750000000000004</v>
      </c>
      <c r="H62" s="225"/>
      <c r="I62" s="224">
        <v>59</v>
      </c>
      <c r="J62" s="224">
        <v>377.76499999999999</v>
      </c>
      <c r="K62" s="225"/>
      <c r="L62" s="223">
        <f t="shared" si="7"/>
        <v>1172888.2609999997</v>
      </c>
      <c r="M62" s="223">
        <f t="shared" si="8"/>
        <v>1210875.1319999998</v>
      </c>
      <c r="N62" s="226">
        <v>3741560</v>
      </c>
      <c r="O62" s="223">
        <f t="shared" si="9"/>
        <v>4952435.1319999993</v>
      </c>
    </row>
    <row r="63" spans="1:15" s="219" customFormat="1" ht="18" customHeight="1" x14ac:dyDescent="0.2">
      <c r="A63" s="74">
        <v>25</v>
      </c>
      <c r="B63" s="52" t="s">
        <v>146</v>
      </c>
      <c r="C63" s="224">
        <v>108937.605</v>
      </c>
      <c r="D63" s="224">
        <v>11634.191000000001</v>
      </c>
      <c r="E63" s="225"/>
      <c r="F63" s="225"/>
      <c r="G63" s="225">
        <v>997.24400000000003</v>
      </c>
      <c r="H63" s="225"/>
      <c r="I63" s="224">
        <v>590.75</v>
      </c>
      <c r="J63" s="224">
        <v>10117</v>
      </c>
      <c r="K63" s="225"/>
      <c r="L63" s="223">
        <f t="shared" si="7"/>
        <v>23339.185000000001</v>
      </c>
      <c r="M63" s="223">
        <f t="shared" si="8"/>
        <v>132276.79</v>
      </c>
      <c r="N63" s="226">
        <v>26226</v>
      </c>
      <c r="O63" s="223">
        <f t="shared" si="9"/>
        <v>158502.79</v>
      </c>
    </row>
    <row r="64" spans="1:15" s="219" customFormat="1" ht="18" customHeight="1" x14ac:dyDescent="0.2">
      <c r="A64" s="74">
        <v>26</v>
      </c>
      <c r="B64" s="52" t="s">
        <v>147</v>
      </c>
      <c r="C64" s="224">
        <v>10095.5</v>
      </c>
      <c r="D64" s="224">
        <v>2276.6999999999998</v>
      </c>
      <c r="E64" s="225"/>
      <c r="F64" s="224"/>
      <c r="G64" s="224">
        <v>556.86699999999996</v>
      </c>
      <c r="H64" s="225"/>
      <c r="I64" s="224">
        <v>567</v>
      </c>
      <c r="J64" s="224">
        <v>22.5</v>
      </c>
      <c r="K64" s="225"/>
      <c r="L64" s="223">
        <f t="shared" si="7"/>
        <v>3423.067</v>
      </c>
      <c r="M64" s="223">
        <f t="shared" si="8"/>
        <v>13518.567000000001</v>
      </c>
      <c r="N64" s="226">
        <v>470090</v>
      </c>
      <c r="O64" s="223">
        <f t="shared" si="9"/>
        <v>483608.56699999998</v>
      </c>
    </row>
    <row r="65" spans="1:15" s="219" customFormat="1" ht="18" customHeight="1" x14ac:dyDescent="0.2">
      <c r="A65" s="82">
        <v>27</v>
      </c>
      <c r="B65" s="60" t="s">
        <v>148</v>
      </c>
      <c r="C65" s="224">
        <v>27053.793000000001</v>
      </c>
      <c r="D65" s="224">
        <v>30265.923999999999</v>
      </c>
      <c r="E65" s="225"/>
      <c r="F65" s="225"/>
      <c r="G65" s="225">
        <v>997.77</v>
      </c>
      <c r="H65" s="225"/>
      <c r="I65" s="224">
        <v>316.02999999999997</v>
      </c>
      <c r="J65" s="224">
        <v>1731.3230000000001</v>
      </c>
      <c r="K65" s="225"/>
      <c r="L65" s="223">
        <f t="shared" si="7"/>
        <v>33311.046999999999</v>
      </c>
      <c r="M65" s="223">
        <f t="shared" si="8"/>
        <v>60364.84</v>
      </c>
      <c r="N65" s="226">
        <v>9000</v>
      </c>
      <c r="O65" s="223">
        <f t="shared" si="9"/>
        <v>69364.84</v>
      </c>
    </row>
    <row r="66" spans="1:15" s="219" customFormat="1" ht="18" customHeight="1" x14ac:dyDescent="0.2">
      <c r="A66" s="82">
        <v>28</v>
      </c>
      <c r="B66" s="60" t="s">
        <v>149</v>
      </c>
      <c r="C66" s="224">
        <v>8572.4869999999992</v>
      </c>
      <c r="D66" s="224">
        <v>6305.17</v>
      </c>
      <c r="E66" s="225"/>
      <c r="F66" s="225"/>
      <c r="G66" s="225"/>
      <c r="H66" s="224">
        <v>200000</v>
      </c>
      <c r="I66" s="224">
        <v>128</v>
      </c>
      <c r="J66" s="224">
        <v>2179.5</v>
      </c>
      <c r="K66" s="225"/>
      <c r="L66" s="223">
        <f t="shared" si="7"/>
        <v>208612.67</v>
      </c>
      <c r="M66" s="223">
        <f t="shared" si="8"/>
        <v>217185.15700000001</v>
      </c>
      <c r="N66" s="226">
        <v>14800</v>
      </c>
      <c r="O66" s="223">
        <f t="shared" si="9"/>
        <v>231985.15700000001</v>
      </c>
    </row>
    <row r="67" spans="1:15" s="219" customFormat="1" ht="18" customHeight="1" x14ac:dyDescent="0.2">
      <c r="A67" s="82">
        <v>29</v>
      </c>
      <c r="B67" s="60" t="s">
        <v>150</v>
      </c>
      <c r="C67" s="224">
        <v>9229.5939999999991</v>
      </c>
      <c r="D67" s="224">
        <v>8349.2690000000002</v>
      </c>
      <c r="E67" s="225"/>
      <c r="F67" s="225"/>
      <c r="G67" s="225"/>
      <c r="H67" s="225"/>
      <c r="I67" s="224">
        <v>695</v>
      </c>
      <c r="J67" s="224">
        <v>2311.5</v>
      </c>
      <c r="K67" s="225"/>
      <c r="L67" s="223">
        <f t="shared" si="7"/>
        <v>11355.769</v>
      </c>
      <c r="M67" s="223">
        <f t="shared" si="8"/>
        <v>20585.362999999998</v>
      </c>
      <c r="N67" s="226">
        <v>4500</v>
      </c>
      <c r="O67" s="223">
        <f t="shared" si="9"/>
        <v>25085.362999999998</v>
      </c>
    </row>
    <row r="68" spans="1:15" s="219" customFormat="1" ht="18" customHeight="1" x14ac:dyDescent="0.2">
      <c r="A68" s="82">
        <v>30</v>
      </c>
      <c r="B68" s="60" t="s">
        <v>151</v>
      </c>
      <c r="C68" s="224">
        <v>4823542</v>
      </c>
      <c r="D68" s="225">
        <v>815008.527</v>
      </c>
      <c r="E68" s="225"/>
      <c r="F68" s="225">
        <v>292527</v>
      </c>
      <c r="G68" s="225">
        <v>166096</v>
      </c>
      <c r="H68" s="225">
        <v>322508</v>
      </c>
      <c r="I68" s="225">
        <v>321664</v>
      </c>
      <c r="J68" s="225">
        <v>83158</v>
      </c>
      <c r="K68" s="225"/>
      <c r="L68" s="223">
        <f t="shared" si="7"/>
        <v>2000961.527</v>
      </c>
      <c r="M68" s="223">
        <f t="shared" si="8"/>
        <v>6824503.5269999998</v>
      </c>
      <c r="N68" s="226">
        <v>4354964.2529999996</v>
      </c>
      <c r="O68" s="223">
        <f t="shared" si="9"/>
        <v>11179467.779999999</v>
      </c>
    </row>
    <row r="69" spans="1:15" s="219" customFormat="1" ht="18" customHeight="1" x14ac:dyDescent="0.2">
      <c r="A69" s="69">
        <v>31</v>
      </c>
      <c r="B69" s="51" t="s">
        <v>152</v>
      </c>
      <c r="C69" s="222">
        <f t="shared" ref="C69:N69" si="10">SUM(C70:C79)</f>
        <v>509123.022</v>
      </c>
      <c r="D69" s="222">
        <f t="shared" si="10"/>
        <v>367776.62300000002</v>
      </c>
      <c r="E69" s="222">
        <f t="shared" si="10"/>
        <v>0</v>
      </c>
      <c r="F69" s="222">
        <f t="shared" si="10"/>
        <v>0</v>
      </c>
      <c r="G69" s="222">
        <f t="shared" si="10"/>
        <v>0</v>
      </c>
      <c r="H69" s="222">
        <f t="shared" si="10"/>
        <v>633.15</v>
      </c>
      <c r="I69" s="222">
        <f t="shared" si="10"/>
        <v>204602.99</v>
      </c>
      <c r="J69" s="222">
        <f t="shared" si="10"/>
        <v>163878.43799999999</v>
      </c>
      <c r="K69" s="222">
        <f t="shared" si="10"/>
        <v>0</v>
      </c>
      <c r="L69" s="222">
        <f t="shared" si="10"/>
        <v>736891.201</v>
      </c>
      <c r="M69" s="222">
        <f t="shared" si="10"/>
        <v>1246014.2230000002</v>
      </c>
      <c r="N69" s="222">
        <f t="shared" si="10"/>
        <v>4851121.7410000004</v>
      </c>
      <c r="O69" s="223">
        <f t="shared" si="9"/>
        <v>6097135.9640000006</v>
      </c>
    </row>
    <row r="70" spans="1:15" s="219" customFormat="1" ht="18" customHeight="1" x14ac:dyDescent="0.2">
      <c r="A70" s="436"/>
      <c r="B70" s="60" t="s">
        <v>153</v>
      </c>
      <c r="C70" s="232">
        <v>178433.375</v>
      </c>
      <c r="D70" s="225">
        <v>36619.472000000002</v>
      </c>
      <c r="E70" s="225"/>
      <c r="F70" s="225"/>
      <c r="G70" s="225"/>
      <c r="H70" s="225"/>
      <c r="I70" s="225">
        <v>1045.46</v>
      </c>
      <c r="J70" s="225">
        <v>34126.165999999997</v>
      </c>
      <c r="K70" s="225"/>
      <c r="L70" s="223">
        <f t="shared" si="7"/>
        <v>71791.097999999998</v>
      </c>
      <c r="M70" s="223">
        <f t="shared" si="8"/>
        <v>250224.473</v>
      </c>
      <c r="N70" s="226"/>
      <c r="O70" s="223">
        <f t="shared" si="9"/>
        <v>250224.473</v>
      </c>
    </row>
    <row r="71" spans="1:15" s="219" customFormat="1" ht="18" customHeight="1" x14ac:dyDescent="0.2">
      <c r="A71" s="437"/>
      <c r="B71" s="60" t="s">
        <v>154</v>
      </c>
      <c r="C71" s="232">
        <v>122412.56</v>
      </c>
      <c r="D71" s="225">
        <v>302994.62800000003</v>
      </c>
      <c r="E71" s="225"/>
      <c r="F71" s="225"/>
      <c r="G71" s="225"/>
      <c r="H71" s="225">
        <v>633.15</v>
      </c>
      <c r="I71" s="225">
        <v>202767.35500000001</v>
      </c>
      <c r="J71" s="225">
        <v>114928.878</v>
      </c>
      <c r="K71" s="225"/>
      <c r="L71" s="223">
        <f t="shared" si="7"/>
        <v>621324.01100000006</v>
      </c>
      <c r="M71" s="223">
        <f t="shared" si="8"/>
        <v>743736.57100000011</v>
      </c>
      <c r="N71" s="226">
        <v>4842321.7410000004</v>
      </c>
      <c r="O71" s="223">
        <f t="shared" si="9"/>
        <v>5586058.3120000008</v>
      </c>
    </row>
    <row r="72" spans="1:15" s="219" customFormat="1" ht="18" customHeight="1" x14ac:dyDescent="0.2">
      <c r="A72" s="437"/>
      <c r="B72" s="60" t="s">
        <v>155</v>
      </c>
      <c r="C72" s="232">
        <v>10845.124</v>
      </c>
      <c r="D72" s="225">
        <v>16592.262999999999</v>
      </c>
      <c r="E72" s="225"/>
      <c r="F72" s="225"/>
      <c r="G72" s="225"/>
      <c r="H72" s="225"/>
      <c r="I72" s="225">
        <v>422</v>
      </c>
      <c r="J72" s="225">
        <v>4983.7640000000001</v>
      </c>
      <c r="K72" s="225"/>
      <c r="L72" s="223">
        <f t="shared" si="7"/>
        <v>21998.026999999998</v>
      </c>
      <c r="M72" s="223">
        <f t="shared" si="8"/>
        <v>32843.150999999998</v>
      </c>
      <c r="N72" s="226"/>
      <c r="O72" s="223">
        <f t="shared" si="9"/>
        <v>32843.150999999998</v>
      </c>
    </row>
    <row r="73" spans="1:15" s="219" customFormat="1" ht="18" customHeight="1" x14ac:dyDescent="0.2">
      <c r="A73" s="437"/>
      <c r="B73" s="60" t="s">
        <v>156</v>
      </c>
      <c r="C73" s="224">
        <v>1278.8309999999999</v>
      </c>
      <c r="D73" s="224">
        <v>777</v>
      </c>
      <c r="E73" s="225"/>
      <c r="F73" s="225"/>
      <c r="G73" s="225"/>
      <c r="H73" s="225"/>
      <c r="I73" s="224">
        <v>7.5</v>
      </c>
      <c r="J73" s="224">
        <v>1700</v>
      </c>
      <c r="K73" s="225"/>
      <c r="L73" s="223">
        <f t="shared" si="7"/>
        <v>2484.5</v>
      </c>
      <c r="M73" s="223">
        <f t="shared" si="8"/>
        <v>3763.3310000000001</v>
      </c>
      <c r="N73" s="226">
        <v>2000</v>
      </c>
      <c r="O73" s="223">
        <f t="shared" si="9"/>
        <v>5763.3310000000001</v>
      </c>
    </row>
    <row r="74" spans="1:15" s="219" customFormat="1" ht="18" customHeight="1" x14ac:dyDescent="0.2">
      <c r="A74" s="437"/>
      <c r="B74" s="60" t="s">
        <v>157</v>
      </c>
      <c r="C74" s="224">
        <v>176626.27100000001</v>
      </c>
      <c r="D74" s="224">
        <v>6506.76</v>
      </c>
      <c r="E74" s="225"/>
      <c r="F74" s="225"/>
      <c r="G74" s="225"/>
      <c r="H74" s="225"/>
      <c r="I74" s="224">
        <v>135.67500000000001</v>
      </c>
      <c r="J74" s="224">
        <v>2882.88</v>
      </c>
      <c r="K74" s="225"/>
      <c r="L74" s="223">
        <f t="shared" si="7"/>
        <v>9525.3150000000005</v>
      </c>
      <c r="M74" s="223">
        <f t="shared" si="8"/>
        <v>186151.58600000001</v>
      </c>
      <c r="N74" s="226">
        <v>6800</v>
      </c>
      <c r="O74" s="223">
        <f t="shared" si="9"/>
        <v>192951.58600000001</v>
      </c>
    </row>
    <row r="75" spans="1:15" s="219" customFormat="1" ht="18" customHeight="1" x14ac:dyDescent="0.2">
      <c r="A75" s="437"/>
      <c r="B75" s="60" t="s">
        <v>158</v>
      </c>
      <c r="C75" s="224">
        <v>19526.861000000001</v>
      </c>
      <c r="D75" s="224">
        <v>4286.5</v>
      </c>
      <c r="E75" s="225"/>
      <c r="F75" s="225"/>
      <c r="G75" s="225"/>
      <c r="H75" s="225"/>
      <c r="I75" s="224">
        <v>225</v>
      </c>
      <c r="J75" s="224">
        <v>5256.75</v>
      </c>
      <c r="K75" s="225"/>
      <c r="L75" s="223">
        <f>D75+E75+F75+G75+H75+I75+J75+K75</f>
        <v>9768.25</v>
      </c>
      <c r="M75" s="223">
        <f t="shared" si="8"/>
        <v>29295.111000000001</v>
      </c>
      <c r="N75" s="226"/>
      <c r="O75" s="223">
        <f t="shared" si="9"/>
        <v>29295.111000000001</v>
      </c>
    </row>
    <row r="76" spans="1:15" s="219" customFormat="1" ht="18" customHeight="1" x14ac:dyDescent="0.2">
      <c r="A76" s="437"/>
      <c r="B76" s="60" t="s">
        <v>285</v>
      </c>
      <c r="C76" s="224"/>
      <c r="D76" s="224"/>
      <c r="E76" s="225"/>
      <c r="F76" s="225"/>
      <c r="G76" s="225"/>
      <c r="H76" s="225"/>
      <c r="I76" s="224"/>
      <c r="J76" s="224"/>
      <c r="K76" s="225"/>
      <c r="L76" s="223">
        <f t="shared" ref="L76:L79" si="11">D76+E76+F76+G76+H76+I76+J76+K76</f>
        <v>0</v>
      </c>
      <c r="M76" s="223">
        <f t="shared" ref="M76:M79" si="12">C76+D76+E76+F76+G76+H76+I76+J76+K76</f>
        <v>0</v>
      </c>
      <c r="N76" s="226"/>
      <c r="O76" s="223">
        <f t="shared" si="9"/>
        <v>0</v>
      </c>
    </row>
    <row r="77" spans="1:15" s="219" customFormat="1" ht="18" customHeight="1" x14ac:dyDescent="0.2">
      <c r="A77" s="437"/>
      <c r="B77" s="60" t="s">
        <v>286</v>
      </c>
      <c r="C77" s="224"/>
      <c r="D77" s="224"/>
      <c r="E77" s="225"/>
      <c r="F77" s="225"/>
      <c r="G77" s="225"/>
      <c r="H77" s="225"/>
      <c r="I77" s="224"/>
      <c r="J77" s="224"/>
      <c r="K77" s="225"/>
      <c r="L77" s="223">
        <f t="shared" si="11"/>
        <v>0</v>
      </c>
      <c r="M77" s="223">
        <f t="shared" si="12"/>
        <v>0</v>
      </c>
      <c r="N77" s="226"/>
      <c r="O77" s="223">
        <f t="shared" si="9"/>
        <v>0</v>
      </c>
    </row>
    <row r="78" spans="1:15" s="219" customFormat="1" ht="18" customHeight="1" x14ac:dyDescent="0.2">
      <c r="A78" s="437"/>
      <c r="B78" s="60" t="s">
        <v>275</v>
      </c>
      <c r="C78" s="224"/>
      <c r="D78" s="224"/>
      <c r="E78" s="225"/>
      <c r="F78" s="225"/>
      <c r="G78" s="225"/>
      <c r="H78" s="225"/>
      <c r="I78" s="224"/>
      <c r="J78" s="224"/>
      <c r="K78" s="225"/>
      <c r="L78" s="223">
        <f t="shared" si="11"/>
        <v>0</v>
      </c>
      <c r="M78" s="223">
        <f t="shared" si="12"/>
        <v>0</v>
      </c>
      <c r="N78" s="226"/>
      <c r="O78" s="223">
        <f t="shared" si="9"/>
        <v>0</v>
      </c>
    </row>
    <row r="79" spans="1:15" s="219" customFormat="1" ht="18" customHeight="1" x14ac:dyDescent="0.2">
      <c r="A79" s="438"/>
      <c r="B79" s="59" t="s">
        <v>287</v>
      </c>
      <c r="C79" s="224"/>
      <c r="D79" s="224"/>
      <c r="E79" s="225"/>
      <c r="F79" s="225"/>
      <c r="G79" s="225"/>
      <c r="H79" s="225"/>
      <c r="I79" s="224"/>
      <c r="J79" s="224"/>
      <c r="K79" s="225"/>
      <c r="L79" s="223">
        <f t="shared" si="11"/>
        <v>0</v>
      </c>
      <c r="M79" s="223">
        <f t="shared" si="12"/>
        <v>0</v>
      </c>
      <c r="N79" s="226"/>
      <c r="O79" s="223">
        <f t="shared" si="9"/>
        <v>0</v>
      </c>
    </row>
    <row r="80" spans="1:15" s="219" customFormat="1" ht="18" customHeight="1" x14ac:dyDescent="0.2">
      <c r="A80" s="74">
        <v>32</v>
      </c>
      <c r="B80" s="60" t="s">
        <v>159</v>
      </c>
      <c r="C80" s="224">
        <v>248178.79699999999</v>
      </c>
      <c r="D80" s="224">
        <v>36622.5</v>
      </c>
      <c r="E80" s="225"/>
      <c r="F80" s="225"/>
      <c r="G80" s="225"/>
      <c r="H80" s="225"/>
      <c r="I80" s="224">
        <v>92.5</v>
      </c>
      <c r="J80" s="224">
        <v>1741</v>
      </c>
      <c r="K80" s="224">
        <v>21200</v>
      </c>
      <c r="L80" s="223">
        <f t="shared" si="7"/>
        <v>59656</v>
      </c>
      <c r="M80" s="223">
        <f t="shared" si="8"/>
        <v>307834.79700000002</v>
      </c>
      <c r="N80" s="226">
        <v>17200</v>
      </c>
      <c r="O80" s="223">
        <f t="shared" si="9"/>
        <v>325034.79700000002</v>
      </c>
    </row>
    <row r="81" spans="1:16" s="219" customFormat="1" ht="18" customHeight="1" x14ac:dyDescent="0.2">
      <c r="A81" s="448" t="s">
        <v>160</v>
      </c>
      <c r="B81" s="449"/>
      <c r="C81" s="222">
        <f t="shared" ref="C81:K81" si="13">C6+C13+C16+C36+C37+C44+C45+C46+C47+C48+C49+C50+C51+C52+C53+C54+C55+C56+C57+C58+C59+C60+C61+C62+C63+C64+C65+C66+C67+C68+C69+C80</f>
        <v>29013792.824000001</v>
      </c>
      <c r="D81" s="222">
        <f t="shared" si="13"/>
        <v>12268170.658</v>
      </c>
      <c r="E81" s="222">
        <f t="shared" si="13"/>
        <v>1415640.9</v>
      </c>
      <c r="F81" s="222">
        <f t="shared" si="13"/>
        <v>1077268.5729999999</v>
      </c>
      <c r="G81" s="222">
        <f t="shared" si="13"/>
        <v>2966022.9350000001</v>
      </c>
      <c r="H81" s="222">
        <f t="shared" si="13"/>
        <v>5508291.1919999998</v>
      </c>
      <c r="I81" s="222">
        <f t="shared" si="13"/>
        <v>7516531.8909999998</v>
      </c>
      <c r="J81" s="222">
        <f t="shared" si="13"/>
        <v>1734803.7000000002</v>
      </c>
      <c r="K81" s="222">
        <f t="shared" si="13"/>
        <v>5238950</v>
      </c>
      <c r="L81" s="223">
        <f t="shared" si="7"/>
        <v>37725679.848999999</v>
      </c>
      <c r="M81" s="223">
        <f t="shared" si="8"/>
        <v>66739472.673000008</v>
      </c>
      <c r="N81" s="223">
        <f>N6+N13+N16+N36+N37+N44+N45+N46+N47+N48+N49+N50+N51+N52+N53+N54+N55+N56+N57+N58+N59+N60+N61+N62+N63+N64+N65+N66+N67+N68+N69+N80</f>
        <v>30724362.554000001</v>
      </c>
      <c r="O81" s="223">
        <f t="shared" si="9"/>
        <v>97463835.227000013</v>
      </c>
      <c r="P81" s="233"/>
    </row>
    <row r="82" spans="1:16" ht="18" customHeight="1" x14ac:dyDescent="0.2">
      <c r="A82" s="63"/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78"/>
    </row>
    <row r="84" spans="1:16" ht="18" customHeight="1" x14ac:dyDescent="0.2">
      <c r="O84" s="83"/>
    </row>
    <row r="90" spans="1:16" ht="18" customHeight="1" x14ac:dyDescent="0.2">
      <c r="O90" s="66"/>
    </row>
  </sheetData>
  <mergeCells count="20">
    <mergeCell ref="A1:B1"/>
    <mergeCell ref="A4:A5"/>
    <mergeCell ref="B4:B5"/>
    <mergeCell ref="A81:B81"/>
    <mergeCell ref="A42:A43"/>
    <mergeCell ref="B42:B43"/>
    <mergeCell ref="A70:A79"/>
    <mergeCell ref="E42:E43"/>
    <mergeCell ref="G42:G43"/>
    <mergeCell ref="O42:O43"/>
    <mergeCell ref="A2:O2"/>
    <mergeCell ref="N3:O3"/>
    <mergeCell ref="E4:E5"/>
    <mergeCell ref="F4:F5"/>
    <mergeCell ref="G4:G5"/>
    <mergeCell ref="O4:O5"/>
    <mergeCell ref="F42:F43"/>
    <mergeCell ref="A38:A39"/>
    <mergeCell ref="A17:A23"/>
    <mergeCell ref="A7:A12"/>
  </mergeCells>
  <pageMargins left="0.17" right="0.18" top="0.34" bottom="0.31" header="0.31496062992125984" footer="0.31496062992125984"/>
  <pageSetup paperSize="9" scale="71" orientation="landscape" r:id="rId1"/>
  <rowBreaks count="1" manualBreakCount="1">
    <brk id="4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0"/>
  <sheetViews>
    <sheetView rightToLeft="1" topLeftCell="C24" zoomScaleNormal="100" workbookViewId="0">
      <selection activeCell="N84" sqref="N84"/>
    </sheetView>
  </sheetViews>
  <sheetFormatPr defaultColWidth="9" defaultRowHeight="17.100000000000001" customHeight="1" x14ac:dyDescent="0.2"/>
  <cols>
    <col min="1" max="1" width="4" style="46" customWidth="1"/>
    <col min="2" max="2" width="30" style="45" customWidth="1"/>
    <col min="3" max="3" width="11" style="68" customWidth="1"/>
    <col min="4" max="4" width="11.125" style="68" customWidth="1"/>
    <col min="5" max="5" width="10.125" style="68" bestFit="1" customWidth="1"/>
    <col min="6" max="6" width="9.75" style="68" customWidth="1"/>
    <col min="7" max="7" width="10.125" style="68" bestFit="1" customWidth="1"/>
    <col min="8" max="8" width="10.875" style="68" bestFit="1" customWidth="1"/>
    <col min="9" max="9" width="11.25" style="68" customWidth="1"/>
    <col min="10" max="10" width="10.125" style="68" customWidth="1"/>
    <col min="11" max="11" width="11" style="68" bestFit="1" customWidth="1"/>
    <col min="12" max="12" width="11.25" style="68" customWidth="1"/>
    <col min="13" max="13" width="11.75" style="68" customWidth="1"/>
    <col min="14" max="14" width="10.75" style="68" customWidth="1"/>
    <col min="15" max="15" width="11.875" style="68" bestFit="1" customWidth="1"/>
    <col min="16" max="16384" width="9" style="45"/>
  </cols>
  <sheetData>
    <row r="1" spans="1:15" ht="17.100000000000001" customHeight="1" x14ac:dyDescent="0.2">
      <c r="A1" s="450"/>
      <c r="B1" s="450"/>
      <c r="C1" s="67"/>
    </row>
    <row r="2" spans="1:15" ht="21" customHeight="1" x14ac:dyDescent="0.3">
      <c r="A2" s="451" t="s">
        <v>273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7.100000000000001" customHeight="1" x14ac:dyDescent="0.2">
      <c r="N3" s="462" t="s">
        <v>76</v>
      </c>
      <c r="O3" s="462"/>
    </row>
    <row r="4" spans="1:15" ht="17.100000000000001" customHeight="1" x14ac:dyDescent="0.2">
      <c r="A4" s="439" t="s">
        <v>1</v>
      </c>
      <c r="B4" s="446" t="s">
        <v>77</v>
      </c>
      <c r="C4" s="297" t="s">
        <v>78</v>
      </c>
      <c r="D4" s="297" t="s">
        <v>79</v>
      </c>
      <c r="E4" s="460" t="s">
        <v>80</v>
      </c>
      <c r="F4" s="460" t="s">
        <v>81</v>
      </c>
      <c r="G4" s="460" t="s">
        <v>82</v>
      </c>
      <c r="H4" s="297" t="s">
        <v>83</v>
      </c>
      <c r="I4" s="297" t="s">
        <v>84</v>
      </c>
      <c r="J4" s="297" t="s">
        <v>85</v>
      </c>
      <c r="K4" s="297" t="s">
        <v>86</v>
      </c>
      <c r="L4" s="295" t="s">
        <v>87</v>
      </c>
      <c r="M4" s="295" t="s">
        <v>88</v>
      </c>
      <c r="N4" s="295" t="s">
        <v>89</v>
      </c>
      <c r="O4" s="458" t="s">
        <v>90</v>
      </c>
    </row>
    <row r="5" spans="1:15" ht="17.100000000000001" customHeight="1" x14ac:dyDescent="0.2">
      <c r="A5" s="440"/>
      <c r="B5" s="447"/>
      <c r="C5" s="84" t="s">
        <v>91</v>
      </c>
      <c r="D5" s="298" t="s">
        <v>92</v>
      </c>
      <c r="E5" s="461"/>
      <c r="F5" s="461"/>
      <c r="G5" s="461"/>
      <c r="H5" s="298" t="s">
        <v>93</v>
      </c>
      <c r="I5" s="298" t="s">
        <v>94</v>
      </c>
      <c r="J5" s="298" t="s">
        <v>95</v>
      </c>
      <c r="K5" s="298" t="s">
        <v>96</v>
      </c>
      <c r="L5" s="296" t="s">
        <v>97</v>
      </c>
      <c r="M5" s="296" t="s">
        <v>98</v>
      </c>
      <c r="N5" s="296" t="s">
        <v>99</v>
      </c>
      <c r="O5" s="459"/>
    </row>
    <row r="6" spans="1:15" ht="17.100000000000001" customHeight="1" x14ac:dyDescent="0.2">
      <c r="A6" s="69">
        <v>1</v>
      </c>
      <c r="B6" s="70" t="s">
        <v>100</v>
      </c>
      <c r="C6" s="85">
        <f t="shared" ref="C6:K6" si="0">SUM(C7:C12)</f>
        <v>227610.00899999999</v>
      </c>
      <c r="D6" s="85">
        <f t="shared" si="0"/>
        <v>220553.005</v>
      </c>
      <c r="E6" s="85">
        <f t="shared" si="0"/>
        <v>0</v>
      </c>
      <c r="F6" s="85">
        <f t="shared" si="0"/>
        <v>0</v>
      </c>
      <c r="G6" s="85">
        <f t="shared" si="0"/>
        <v>832.12799999999993</v>
      </c>
      <c r="H6" s="85">
        <f t="shared" si="0"/>
        <v>5000</v>
      </c>
      <c r="I6" s="85">
        <f t="shared" si="0"/>
        <v>509070</v>
      </c>
      <c r="J6" s="85">
        <f t="shared" si="0"/>
        <v>112316</v>
      </c>
      <c r="K6" s="85">
        <f t="shared" si="0"/>
        <v>0</v>
      </c>
      <c r="L6" s="71">
        <f>D6+E6+F6+G6+H6+I6+J6+K6</f>
        <v>847771.13300000003</v>
      </c>
      <c r="M6" s="71">
        <f>C6+D6+E6+F6+G6+H6+I6+J6+K6</f>
        <v>1075381.142</v>
      </c>
      <c r="N6" s="71">
        <f>SUM(N7:N12)</f>
        <v>9100</v>
      </c>
      <c r="O6" s="71">
        <f t="shared" ref="O6:O39" si="1">M6+N6</f>
        <v>1084481.142</v>
      </c>
    </row>
    <row r="7" spans="1:15" ht="17.100000000000001" customHeight="1" x14ac:dyDescent="0.2">
      <c r="A7" s="436"/>
      <c r="B7" s="72" t="s">
        <v>101</v>
      </c>
      <c r="C7" s="86">
        <v>103250</v>
      </c>
      <c r="D7" s="86">
        <v>174185</v>
      </c>
      <c r="E7" s="88"/>
      <c r="F7" s="88"/>
      <c r="G7" s="86">
        <v>808.89099999999996</v>
      </c>
      <c r="H7" s="86">
        <v>5000</v>
      </c>
      <c r="I7" s="86">
        <v>7570</v>
      </c>
      <c r="J7" s="86">
        <v>89700</v>
      </c>
      <c r="K7" s="88"/>
      <c r="L7" s="71">
        <f t="shared" ref="L7:L39" si="2">D7+E7+F7+G7+H7+I7+J7+K7</f>
        <v>277263.891</v>
      </c>
      <c r="M7" s="71">
        <f t="shared" ref="M7:M39" si="3">C7+D7+E7+F7+G7+H7+I7+J7+K7</f>
        <v>380513.891</v>
      </c>
      <c r="N7" s="73"/>
      <c r="O7" s="71">
        <f t="shared" si="1"/>
        <v>380513.891</v>
      </c>
    </row>
    <row r="8" spans="1:15" ht="17.100000000000001" customHeight="1" x14ac:dyDescent="0.2">
      <c r="A8" s="437"/>
      <c r="B8" s="72" t="s">
        <v>102</v>
      </c>
      <c r="C8" s="86">
        <v>16996.248</v>
      </c>
      <c r="D8" s="86">
        <v>2211.8049999999998</v>
      </c>
      <c r="E8" s="88"/>
      <c r="F8" s="88"/>
      <c r="G8" s="88"/>
      <c r="H8" s="88"/>
      <c r="I8" s="88"/>
      <c r="J8" s="86">
        <v>7085</v>
      </c>
      <c r="K8" s="88"/>
      <c r="L8" s="71">
        <f t="shared" si="2"/>
        <v>9296.8050000000003</v>
      </c>
      <c r="M8" s="71">
        <f t="shared" si="3"/>
        <v>26293.053</v>
      </c>
      <c r="N8" s="73"/>
      <c r="O8" s="71">
        <f t="shared" si="1"/>
        <v>26293.053</v>
      </c>
    </row>
    <row r="9" spans="1:15" ht="17.100000000000001" customHeight="1" x14ac:dyDescent="0.2">
      <c r="A9" s="437"/>
      <c r="B9" s="72" t="s">
        <v>103</v>
      </c>
      <c r="C9" s="86">
        <v>22339.929</v>
      </c>
      <c r="D9" s="86">
        <v>3806.25</v>
      </c>
      <c r="E9" s="88"/>
      <c r="F9" s="88"/>
      <c r="G9" s="88"/>
      <c r="H9" s="88"/>
      <c r="I9" s="86">
        <v>500200</v>
      </c>
      <c r="J9" s="86">
        <v>395</v>
      </c>
      <c r="K9" s="88"/>
      <c r="L9" s="71">
        <f t="shared" si="2"/>
        <v>504401.25</v>
      </c>
      <c r="M9" s="71">
        <f t="shared" si="3"/>
        <v>526741.179</v>
      </c>
      <c r="N9" s="73"/>
      <c r="O9" s="71">
        <f t="shared" si="1"/>
        <v>526741.179</v>
      </c>
    </row>
    <row r="10" spans="1:15" ht="17.100000000000001" customHeight="1" x14ac:dyDescent="0.2">
      <c r="A10" s="437"/>
      <c r="B10" s="72" t="s">
        <v>104</v>
      </c>
      <c r="C10" s="86">
        <v>1446.3720000000001</v>
      </c>
      <c r="D10" s="86">
        <v>1230.95</v>
      </c>
      <c r="E10" s="88"/>
      <c r="F10" s="88"/>
      <c r="G10" s="88"/>
      <c r="H10" s="88"/>
      <c r="I10" s="86">
        <v>15</v>
      </c>
      <c r="J10" s="86">
        <v>601</v>
      </c>
      <c r="K10" s="88"/>
      <c r="L10" s="71">
        <f t="shared" si="2"/>
        <v>1846.95</v>
      </c>
      <c r="M10" s="71">
        <f t="shared" si="3"/>
        <v>3293.3220000000001</v>
      </c>
      <c r="N10" s="73"/>
      <c r="O10" s="71">
        <f t="shared" si="1"/>
        <v>3293.3220000000001</v>
      </c>
    </row>
    <row r="11" spans="1:15" ht="17.100000000000001" customHeight="1" x14ac:dyDescent="0.2">
      <c r="A11" s="437"/>
      <c r="B11" s="72" t="s">
        <v>105</v>
      </c>
      <c r="C11" s="86">
        <v>52149.46</v>
      </c>
      <c r="D11" s="86">
        <v>21064</v>
      </c>
      <c r="E11" s="88"/>
      <c r="F11" s="88"/>
      <c r="G11" s="88">
        <v>23.236999999999998</v>
      </c>
      <c r="H11" s="88"/>
      <c r="I11" s="86">
        <v>285</v>
      </c>
      <c r="J11" s="86">
        <v>5385</v>
      </c>
      <c r="K11" s="88"/>
      <c r="L11" s="71">
        <f t="shared" si="2"/>
        <v>26757.237000000001</v>
      </c>
      <c r="M11" s="71">
        <f t="shared" si="3"/>
        <v>78906.696999999986</v>
      </c>
      <c r="N11" s="73">
        <v>5000</v>
      </c>
      <c r="O11" s="71">
        <f t="shared" si="1"/>
        <v>83906.696999999986</v>
      </c>
    </row>
    <row r="12" spans="1:15" ht="17.100000000000001" customHeight="1" x14ac:dyDescent="0.2">
      <c r="A12" s="438"/>
      <c r="B12" s="72" t="s">
        <v>106</v>
      </c>
      <c r="C12" s="86">
        <v>31428</v>
      </c>
      <c r="D12" s="86">
        <v>18055</v>
      </c>
      <c r="E12" s="88"/>
      <c r="F12" s="88"/>
      <c r="G12" s="88"/>
      <c r="H12" s="88"/>
      <c r="I12" s="86">
        <v>1000</v>
      </c>
      <c r="J12" s="86">
        <v>9150</v>
      </c>
      <c r="K12" s="88"/>
      <c r="L12" s="71">
        <f t="shared" si="2"/>
        <v>28205</v>
      </c>
      <c r="M12" s="71">
        <f t="shared" si="3"/>
        <v>59633</v>
      </c>
      <c r="N12" s="73">
        <v>4100</v>
      </c>
      <c r="O12" s="71">
        <f t="shared" si="1"/>
        <v>63733</v>
      </c>
    </row>
    <row r="13" spans="1:15" ht="17.100000000000001" customHeight="1" x14ac:dyDescent="0.2">
      <c r="A13" s="74">
        <v>2</v>
      </c>
      <c r="B13" s="70" t="s">
        <v>107</v>
      </c>
      <c r="C13" s="85">
        <f t="shared" ref="C13:K13" si="4">C14+C15</f>
        <v>76588.268000000011</v>
      </c>
      <c r="D13" s="85">
        <f t="shared" si="4"/>
        <v>66293.695000000007</v>
      </c>
      <c r="E13" s="85">
        <f t="shared" si="4"/>
        <v>0</v>
      </c>
      <c r="F13" s="85">
        <f t="shared" si="4"/>
        <v>0</v>
      </c>
      <c r="G13" s="85">
        <f t="shared" si="4"/>
        <v>7.1219999999999999</v>
      </c>
      <c r="H13" s="85">
        <f t="shared" si="4"/>
        <v>5000</v>
      </c>
      <c r="I13" s="85">
        <f t="shared" si="4"/>
        <v>2280</v>
      </c>
      <c r="J13" s="85">
        <f t="shared" si="4"/>
        <v>20086.5</v>
      </c>
      <c r="K13" s="85">
        <f t="shared" si="4"/>
        <v>0</v>
      </c>
      <c r="L13" s="71">
        <f t="shared" si="2"/>
        <v>93667.31700000001</v>
      </c>
      <c r="M13" s="71">
        <f t="shared" si="3"/>
        <v>170255.58500000002</v>
      </c>
      <c r="N13" s="71">
        <f>N14+N15</f>
        <v>15803</v>
      </c>
      <c r="O13" s="71">
        <f t="shared" si="1"/>
        <v>186058.58500000002</v>
      </c>
    </row>
    <row r="14" spans="1:15" ht="17.100000000000001" customHeight="1" x14ac:dyDescent="0.2">
      <c r="A14" s="74"/>
      <c r="B14" s="72" t="s">
        <v>108</v>
      </c>
      <c r="C14" s="86">
        <v>73045.214000000007</v>
      </c>
      <c r="D14" s="86">
        <v>65818.945000000007</v>
      </c>
      <c r="E14" s="88"/>
      <c r="F14" s="88"/>
      <c r="G14" s="88"/>
      <c r="H14" s="86">
        <v>5000</v>
      </c>
      <c r="I14" s="86">
        <v>2255</v>
      </c>
      <c r="J14" s="86">
        <v>19950</v>
      </c>
      <c r="K14" s="88"/>
      <c r="L14" s="71">
        <f t="shared" si="2"/>
        <v>93023.945000000007</v>
      </c>
      <c r="M14" s="71">
        <f t="shared" si="3"/>
        <v>166069.15900000001</v>
      </c>
      <c r="N14" s="73">
        <v>14000</v>
      </c>
      <c r="O14" s="71">
        <f t="shared" si="1"/>
        <v>180069.15900000001</v>
      </c>
    </row>
    <row r="15" spans="1:15" ht="17.100000000000001" customHeight="1" x14ac:dyDescent="0.2">
      <c r="A15" s="74"/>
      <c r="B15" s="72" t="s">
        <v>281</v>
      </c>
      <c r="C15" s="86">
        <v>3543.0540000000001</v>
      </c>
      <c r="D15" s="86">
        <v>474.75</v>
      </c>
      <c r="E15" s="88"/>
      <c r="F15" s="88"/>
      <c r="G15" s="88">
        <v>7.1219999999999999</v>
      </c>
      <c r="H15" s="88"/>
      <c r="I15" s="86">
        <v>25</v>
      </c>
      <c r="J15" s="86">
        <v>136.5</v>
      </c>
      <c r="K15" s="88"/>
      <c r="L15" s="71">
        <f t="shared" si="2"/>
        <v>643.37200000000007</v>
      </c>
      <c r="M15" s="71">
        <f t="shared" si="3"/>
        <v>4186.4259999999995</v>
      </c>
      <c r="N15" s="73">
        <v>1803</v>
      </c>
      <c r="O15" s="71">
        <f t="shared" si="1"/>
        <v>5989.4259999999995</v>
      </c>
    </row>
    <row r="16" spans="1:15" ht="17.100000000000001" customHeight="1" x14ac:dyDescent="0.2">
      <c r="A16" s="69">
        <v>3</v>
      </c>
      <c r="B16" s="70" t="s">
        <v>282</v>
      </c>
      <c r="C16" s="85">
        <f t="shared" ref="C16:K16" si="5">SUM(C17:C35)</f>
        <v>1444348.176</v>
      </c>
      <c r="D16" s="85">
        <f t="shared" si="5"/>
        <v>703090.8280000001</v>
      </c>
      <c r="E16" s="85">
        <f t="shared" si="5"/>
        <v>0</v>
      </c>
      <c r="F16" s="85">
        <f t="shared" si="5"/>
        <v>0</v>
      </c>
      <c r="G16" s="85">
        <f t="shared" si="5"/>
        <v>11231.671</v>
      </c>
      <c r="H16" s="85">
        <f t="shared" si="5"/>
        <v>1122496.3810000001</v>
      </c>
      <c r="I16" s="85">
        <f t="shared" si="5"/>
        <v>2904207.1630000002</v>
      </c>
      <c r="J16" s="85">
        <f t="shared" si="5"/>
        <v>263639.06799999997</v>
      </c>
      <c r="K16" s="85">
        <f t="shared" si="5"/>
        <v>0</v>
      </c>
      <c r="L16" s="71">
        <f t="shared" si="2"/>
        <v>5004665.1110000005</v>
      </c>
      <c r="M16" s="71">
        <f t="shared" si="3"/>
        <v>6449013.2870000005</v>
      </c>
      <c r="N16" s="71">
        <f>SUM(N17:N35)</f>
        <v>400300</v>
      </c>
      <c r="O16" s="71">
        <f t="shared" si="1"/>
        <v>6849313.2870000005</v>
      </c>
    </row>
    <row r="17" spans="1:15" ht="17.100000000000001" customHeight="1" x14ac:dyDescent="0.2">
      <c r="A17" s="436"/>
      <c r="B17" s="72" t="s">
        <v>110</v>
      </c>
      <c r="C17" s="86">
        <v>81871.73</v>
      </c>
      <c r="D17" s="86">
        <v>37059.374000000003</v>
      </c>
      <c r="E17" s="88"/>
      <c r="F17" s="88"/>
      <c r="G17" s="88">
        <v>925.51099999999997</v>
      </c>
      <c r="H17" s="88"/>
      <c r="I17" s="86">
        <v>1463</v>
      </c>
      <c r="J17" s="86">
        <v>11247.178</v>
      </c>
      <c r="K17" s="88"/>
      <c r="L17" s="71">
        <f t="shared" si="2"/>
        <v>50695.063000000002</v>
      </c>
      <c r="M17" s="71">
        <f t="shared" si="3"/>
        <v>132566.79300000001</v>
      </c>
      <c r="N17" s="73">
        <v>16500</v>
      </c>
      <c r="O17" s="71">
        <f t="shared" si="1"/>
        <v>149066.79300000001</v>
      </c>
    </row>
    <row r="18" spans="1:15" ht="17.100000000000001" customHeight="1" x14ac:dyDescent="0.2">
      <c r="A18" s="437"/>
      <c r="B18" s="72" t="s">
        <v>111</v>
      </c>
      <c r="C18" s="86">
        <v>173473.55600000001</v>
      </c>
      <c r="D18" s="86">
        <v>45888.5</v>
      </c>
      <c r="E18" s="88"/>
      <c r="F18" s="88"/>
      <c r="G18" s="88"/>
      <c r="H18" s="88">
        <v>1110925.781</v>
      </c>
      <c r="I18" s="86">
        <v>174175</v>
      </c>
      <c r="J18" s="86">
        <v>10030</v>
      </c>
      <c r="K18" s="88"/>
      <c r="L18" s="71">
        <f t="shared" si="2"/>
        <v>1341019.281</v>
      </c>
      <c r="M18" s="71">
        <f t="shared" si="3"/>
        <v>1514492.8370000001</v>
      </c>
      <c r="N18" s="73">
        <v>57000</v>
      </c>
      <c r="O18" s="71">
        <f t="shared" si="1"/>
        <v>1571492.8370000001</v>
      </c>
    </row>
    <row r="19" spans="1:15" ht="17.100000000000001" customHeight="1" x14ac:dyDescent="0.2">
      <c r="A19" s="437"/>
      <c r="B19" s="72" t="s">
        <v>112</v>
      </c>
      <c r="C19" s="86">
        <v>10773.505999999999</v>
      </c>
      <c r="D19" s="86">
        <v>6432</v>
      </c>
      <c r="E19" s="88"/>
      <c r="F19" s="88"/>
      <c r="G19" s="88"/>
      <c r="H19" s="88"/>
      <c r="I19" s="86">
        <v>110</v>
      </c>
      <c r="J19" s="86">
        <v>2100</v>
      </c>
      <c r="K19" s="88"/>
      <c r="L19" s="71">
        <f t="shared" si="2"/>
        <v>8642</v>
      </c>
      <c r="M19" s="71">
        <f t="shared" si="3"/>
        <v>19415.506000000001</v>
      </c>
      <c r="N19" s="73">
        <v>1500</v>
      </c>
      <c r="O19" s="71">
        <f t="shared" si="1"/>
        <v>20915.506000000001</v>
      </c>
    </row>
    <row r="20" spans="1:15" ht="17.100000000000001" customHeight="1" x14ac:dyDescent="0.2">
      <c r="A20" s="437"/>
      <c r="B20" s="72" t="s">
        <v>113</v>
      </c>
      <c r="C20" s="86">
        <v>1113.441</v>
      </c>
      <c r="D20" s="86">
        <v>565.28399999999999</v>
      </c>
      <c r="E20" s="88"/>
      <c r="F20" s="88"/>
      <c r="G20" s="88"/>
      <c r="H20" s="88"/>
      <c r="I20" s="86">
        <v>1.306</v>
      </c>
      <c r="J20" s="86">
        <v>261</v>
      </c>
      <c r="K20" s="88"/>
      <c r="L20" s="71">
        <f t="shared" si="2"/>
        <v>827.59</v>
      </c>
      <c r="M20" s="71">
        <f t="shared" si="3"/>
        <v>1941.0309999999999</v>
      </c>
      <c r="N20" s="73">
        <v>1300</v>
      </c>
      <c r="O20" s="71">
        <f t="shared" si="1"/>
        <v>3241.0309999999999</v>
      </c>
    </row>
    <row r="21" spans="1:15" ht="17.100000000000001" customHeight="1" x14ac:dyDescent="0.2">
      <c r="A21" s="437"/>
      <c r="B21" s="72" t="s">
        <v>114</v>
      </c>
      <c r="C21" s="86">
        <v>235624.8</v>
      </c>
      <c r="D21" s="86">
        <v>124036</v>
      </c>
      <c r="E21" s="88"/>
      <c r="F21" s="88"/>
      <c r="G21" s="86">
        <v>56.16</v>
      </c>
      <c r="H21" s="86">
        <v>950</v>
      </c>
      <c r="I21" s="86">
        <v>1153575</v>
      </c>
      <c r="J21" s="86">
        <v>2925</v>
      </c>
      <c r="K21" s="88"/>
      <c r="L21" s="71">
        <f t="shared" si="2"/>
        <v>1281542.1599999999</v>
      </c>
      <c r="M21" s="71">
        <f t="shared" si="3"/>
        <v>1517166.96</v>
      </c>
      <c r="N21" s="73">
        <v>85000</v>
      </c>
      <c r="O21" s="71">
        <f t="shared" si="1"/>
        <v>1602166.96</v>
      </c>
    </row>
    <row r="22" spans="1:15" ht="17.100000000000001" customHeight="1" x14ac:dyDescent="0.2">
      <c r="A22" s="437"/>
      <c r="B22" s="72" t="s">
        <v>283</v>
      </c>
      <c r="C22" s="86">
        <v>1435.6489999999999</v>
      </c>
      <c r="D22" s="86">
        <v>255.55</v>
      </c>
      <c r="E22" s="88"/>
      <c r="F22" s="88"/>
      <c r="G22" s="88"/>
      <c r="H22" s="88"/>
      <c r="I22" s="86">
        <v>9.5299999999999994</v>
      </c>
      <c r="J22" s="86">
        <v>66.852999999999994</v>
      </c>
      <c r="K22" s="88"/>
      <c r="L22" s="71">
        <f t="shared" si="2"/>
        <v>331.93299999999999</v>
      </c>
      <c r="M22" s="71">
        <f t="shared" si="3"/>
        <v>1767.5819999999999</v>
      </c>
      <c r="N22" s="73"/>
      <c r="O22" s="71">
        <f t="shared" si="1"/>
        <v>1767.5819999999999</v>
      </c>
    </row>
    <row r="23" spans="1:15" ht="17.100000000000001" customHeight="1" x14ac:dyDescent="0.2">
      <c r="A23" s="437"/>
      <c r="B23" s="72" t="s">
        <v>115</v>
      </c>
      <c r="C23" s="86">
        <v>349225</v>
      </c>
      <c r="D23" s="86">
        <v>316200</v>
      </c>
      <c r="E23" s="88"/>
      <c r="F23" s="88"/>
      <c r="G23" s="88">
        <v>8300</v>
      </c>
      <c r="H23" s="86">
        <v>10000</v>
      </c>
      <c r="I23" s="86">
        <v>757500</v>
      </c>
      <c r="J23" s="86">
        <v>112500</v>
      </c>
      <c r="K23" s="88"/>
      <c r="L23" s="71">
        <f t="shared" si="2"/>
        <v>1204500</v>
      </c>
      <c r="M23" s="71">
        <f t="shared" si="3"/>
        <v>1553725</v>
      </c>
      <c r="N23" s="73">
        <v>85000</v>
      </c>
      <c r="O23" s="71">
        <f t="shared" si="1"/>
        <v>1638725</v>
      </c>
    </row>
    <row r="24" spans="1:15" ht="17.100000000000001" customHeight="1" x14ac:dyDescent="0.2">
      <c r="A24" s="294"/>
      <c r="B24" s="72" t="s">
        <v>161</v>
      </c>
      <c r="C24" s="86">
        <v>2723.9380000000001</v>
      </c>
      <c r="D24" s="86">
        <v>746.30700000000002</v>
      </c>
      <c r="E24" s="88"/>
      <c r="F24" s="88"/>
      <c r="G24" s="88"/>
      <c r="H24" s="88"/>
      <c r="I24" s="86">
        <v>7.3150000000000004</v>
      </c>
      <c r="J24" s="86">
        <v>19.170000000000002</v>
      </c>
      <c r="K24" s="88"/>
      <c r="L24" s="71">
        <f t="shared" si="2"/>
        <v>772.79200000000003</v>
      </c>
      <c r="M24" s="71">
        <f t="shared" si="3"/>
        <v>3496.73</v>
      </c>
      <c r="N24" s="73"/>
      <c r="O24" s="71">
        <f t="shared" si="1"/>
        <v>3496.73</v>
      </c>
    </row>
    <row r="25" spans="1:15" ht="17.100000000000001" customHeight="1" x14ac:dyDescent="0.2">
      <c r="A25" s="294"/>
      <c r="B25" s="72" t="s">
        <v>284</v>
      </c>
      <c r="C25" s="86">
        <v>4392.5889999999999</v>
      </c>
      <c r="D25" s="86">
        <v>3202</v>
      </c>
      <c r="E25" s="88"/>
      <c r="F25" s="88"/>
      <c r="G25" s="88"/>
      <c r="H25" s="86">
        <v>120.6</v>
      </c>
      <c r="I25" s="86">
        <v>91.1</v>
      </c>
      <c r="J25" s="86">
        <v>3909.6689999999999</v>
      </c>
      <c r="K25" s="88"/>
      <c r="L25" s="71">
        <f t="shared" si="2"/>
        <v>7323.3689999999997</v>
      </c>
      <c r="M25" s="71">
        <f t="shared" si="3"/>
        <v>11715.958000000001</v>
      </c>
      <c r="N25" s="73">
        <v>22000</v>
      </c>
      <c r="O25" s="71">
        <f t="shared" si="1"/>
        <v>33715.957999999999</v>
      </c>
    </row>
    <row r="26" spans="1:15" ht="17.100000000000001" customHeight="1" x14ac:dyDescent="0.2">
      <c r="A26" s="294"/>
      <c r="B26" s="72" t="s">
        <v>280</v>
      </c>
      <c r="C26" s="86">
        <v>1056.2570000000001</v>
      </c>
      <c r="D26" s="86">
        <v>207.3</v>
      </c>
      <c r="E26" s="88"/>
      <c r="F26" s="88"/>
      <c r="G26" s="88"/>
      <c r="H26" s="88"/>
      <c r="I26" s="86">
        <v>10</v>
      </c>
      <c r="J26" s="86">
        <v>20</v>
      </c>
      <c r="K26" s="88"/>
      <c r="L26" s="71">
        <f t="shared" si="2"/>
        <v>237.3</v>
      </c>
      <c r="M26" s="71">
        <f t="shared" si="3"/>
        <v>1293.557</v>
      </c>
      <c r="N26" s="73"/>
      <c r="O26" s="71">
        <f t="shared" si="1"/>
        <v>1293.557</v>
      </c>
    </row>
    <row r="27" spans="1:15" ht="17.100000000000001" customHeight="1" x14ac:dyDescent="0.2">
      <c r="A27" s="294"/>
      <c r="B27" s="72" t="s">
        <v>116</v>
      </c>
      <c r="C27" s="86">
        <v>53023.849000000002</v>
      </c>
      <c r="D27" s="86">
        <v>7832.73</v>
      </c>
      <c r="E27" s="88"/>
      <c r="F27" s="88"/>
      <c r="G27" s="88"/>
      <c r="H27" s="88"/>
      <c r="I27" s="86">
        <v>5577.8</v>
      </c>
      <c r="J27" s="86">
        <v>5970.6369999999997</v>
      </c>
      <c r="K27" s="88"/>
      <c r="L27" s="71">
        <f t="shared" si="2"/>
        <v>19381.166999999998</v>
      </c>
      <c r="M27" s="71">
        <f t="shared" si="3"/>
        <v>72405.016000000003</v>
      </c>
      <c r="N27" s="73"/>
      <c r="O27" s="71">
        <f t="shared" si="1"/>
        <v>72405.016000000003</v>
      </c>
    </row>
    <row r="28" spans="1:15" ht="17.100000000000001" customHeight="1" x14ac:dyDescent="0.2">
      <c r="A28" s="294"/>
      <c r="B28" s="72" t="s">
        <v>117</v>
      </c>
      <c r="C28" s="86">
        <v>215480.86799999999</v>
      </c>
      <c r="D28" s="86">
        <v>79612</v>
      </c>
      <c r="E28" s="88"/>
      <c r="F28" s="88"/>
      <c r="G28" s="88"/>
      <c r="H28" s="88"/>
      <c r="I28" s="86">
        <v>2810</v>
      </c>
      <c r="J28" s="86">
        <v>80350</v>
      </c>
      <c r="K28" s="88"/>
      <c r="L28" s="71">
        <f t="shared" si="2"/>
        <v>162772</v>
      </c>
      <c r="M28" s="71">
        <f t="shared" si="3"/>
        <v>378252.86800000002</v>
      </c>
      <c r="N28" s="73">
        <v>40000</v>
      </c>
      <c r="O28" s="71">
        <f t="shared" si="1"/>
        <v>418252.86800000002</v>
      </c>
    </row>
    <row r="29" spans="1:15" ht="17.100000000000001" customHeight="1" x14ac:dyDescent="0.2">
      <c r="A29" s="294"/>
      <c r="B29" s="72" t="s">
        <v>162</v>
      </c>
      <c r="C29" s="86">
        <v>2538.123</v>
      </c>
      <c r="D29" s="86">
        <v>1360</v>
      </c>
      <c r="E29" s="88"/>
      <c r="F29" s="88"/>
      <c r="G29" s="88"/>
      <c r="H29" s="88"/>
      <c r="I29" s="86">
        <v>6</v>
      </c>
      <c r="J29" s="86">
        <v>270</v>
      </c>
      <c r="K29" s="88"/>
      <c r="L29" s="71">
        <f t="shared" si="2"/>
        <v>1636</v>
      </c>
      <c r="M29" s="71">
        <f t="shared" si="3"/>
        <v>4174.1229999999996</v>
      </c>
      <c r="N29" s="73"/>
      <c r="O29" s="71">
        <f t="shared" si="1"/>
        <v>4174.1229999999996</v>
      </c>
    </row>
    <row r="30" spans="1:15" ht="17.100000000000001" customHeight="1" x14ac:dyDescent="0.2">
      <c r="A30" s="294"/>
      <c r="B30" s="72" t="s">
        <v>118</v>
      </c>
      <c r="C30" s="86">
        <v>220154</v>
      </c>
      <c r="D30" s="86">
        <v>11282.9</v>
      </c>
      <c r="E30" s="88"/>
      <c r="F30" s="88"/>
      <c r="G30" s="88"/>
      <c r="H30" s="88"/>
      <c r="I30" s="86">
        <v>6071.5</v>
      </c>
      <c r="J30" s="86">
        <v>2182.6869999999999</v>
      </c>
      <c r="K30" s="88"/>
      <c r="L30" s="71">
        <f t="shared" si="2"/>
        <v>19537.087</v>
      </c>
      <c r="M30" s="71">
        <f t="shared" si="3"/>
        <v>239691.087</v>
      </c>
      <c r="N30" s="73"/>
      <c r="O30" s="71">
        <f t="shared" si="1"/>
        <v>239691.087</v>
      </c>
    </row>
    <row r="31" spans="1:15" ht="17.100000000000001" customHeight="1" x14ac:dyDescent="0.2">
      <c r="A31" s="294"/>
      <c r="B31" s="72" t="s">
        <v>119</v>
      </c>
      <c r="C31" s="86">
        <v>14992.646000000001</v>
      </c>
      <c r="D31" s="86">
        <v>17616.438999999998</v>
      </c>
      <c r="E31" s="88"/>
      <c r="F31" s="88"/>
      <c r="G31" s="88"/>
      <c r="H31" s="88"/>
      <c r="I31" s="86">
        <v>122.61199999999999</v>
      </c>
      <c r="J31" s="86">
        <v>3361.11</v>
      </c>
      <c r="K31" s="88"/>
      <c r="L31" s="71">
        <f t="shared" si="2"/>
        <v>21100.161</v>
      </c>
      <c r="M31" s="71">
        <f t="shared" si="3"/>
        <v>36092.807000000001</v>
      </c>
      <c r="N31" s="73">
        <v>12000</v>
      </c>
      <c r="O31" s="71">
        <f t="shared" si="1"/>
        <v>48092.807000000001</v>
      </c>
    </row>
    <row r="32" spans="1:15" ht="17.100000000000001" customHeight="1" x14ac:dyDescent="0.2">
      <c r="A32" s="294"/>
      <c r="B32" s="72" t="s">
        <v>120</v>
      </c>
      <c r="C32" s="86">
        <v>32062.278999999999</v>
      </c>
      <c r="D32" s="86">
        <v>28575</v>
      </c>
      <c r="E32" s="88"/>
      <c r="F32" s="88"/>
      <c r="G32" s="88">
        <v>1950</v>
      </c>
      <c r="H32" s="88">
        <v>500</v>
      </c>
      <c r="I32" s="86">
        <v>2250</v>
      </c>
      <c r="J32" s="86">
        <v>13250</v>
      </c>
      <c r="K32" s="88"/>
      <c r="L32" s="71">
        <f t="shared" si="2"/>
        <v>46525</v>
      </c>
      <c r="M32" s="71">
        <f t="shared" si="3"/>
        <v>78587.278999999995</v>
      </c>
      <c r="N32" s="73"/>
      <c r="O32" s="71">
        <f t="shared" si="1"/>
        <v>78587.278999999995</v>
      </c>
    </row>
    <row r="33" spans="1:15" ht="17.100000000000001" customHeight="1" x14ac:dyDescent="0.2">
      <c r="A33" s="294"/>
      <c r="B33" s="72" t="s">
        <v>121</v>
      </c>
      <c r="C33" s="86">
        <v>10706.066999999999</v>
      </c>
      <c r="D33" s="86">
        <v>1864.5</v>
      </c>
      <c r="E33" s="88"/>
      <c r="F33" s="88"/>
      <c r="G33" s="88"/>
      <c r="H33" s="88"/>
      <c r="I33" s="86">
        <v>20</v>
      </c>
      <c r="J33" s="86">
        <v>2381.7640000000001</v>
      </c>
      <c r="K33" s="88"/>
      <c r="L33" s="71">
        <f t="shared" si="2"/>
        <v>4266.2640000000001</v>
      </c>
      <c r="M33" s="71">
        <f t="shared" si="3"/>
        <v>14972.330999999998</v>
      </c>
      <c r="N33" s="73"/>
      <c r="O33" s="71">
        <f t="shared" si="1"/>
        <v>14972.330999999998</v>
      </c>
    </row>
    <row r="34" spans="1:15" ht="17.100000000000001" customHeight="1" x14ac:dyDescent="0.2">
      <c r="A34" s="294"/>
      <c r="B34" s="72" t="s">
        <v>122</v>
      </c>
      <c r="C34" s="86">
        <v>31449.41</v>
      </c>
      <c r="D34" s="86">
        <v>19237.944</v>
      </c>
      <c r="E34" s="88"/>
      <c r="F34" s="88"/>
      <c r="G34" s="88"/>
      <c r="H34" s="88"/>
      <c r="I34" s="86">
        <v>800365</v>
      </c>
      <c r="J34" s="86">
        <v>11850</v>
      </c>
      <c r="K34" s="88"/>
      <c r="L34" s="71">
        <f t="shared" si="2"/>
        <v>831452.94400000002</v>
      </c>
      <c r="M34" s="71">
        <f t="shared" si="3"/>
        <v>862902.35400000005</v>
      </c>
      <c r="N34" s="73">
        <v>80000</v>
      </c>
      <c r="O34" s="71">
        <f t="shared" si="1"/>
        <v>942902.35400000005</v>
      </c>
    </row>
    <row r="35" spans="1:15" ht="17.100000000000001" customHeight="1" x14ac:dyDescent="0.2">
      <c r="A35" s="294"/>
      <c r="B35" s="72" t="s">
        <v>163</v>
      </c>
      <c r="C35" s="86">
        <v>2250.4679999999998</v>
      </c>
      <c r="D35" s="86">
        <v>1117</v>
      </c>
      <c r="E35" s="88"/>
      <c r="F35" s="88"/>
      <c r="G35" s="88"/>
      <c r="H35" s="88"/>
      <c r="I35" s="86">
        <v>42</v>
      </c>
      <c r="J35" s="86">
        <v>944</v>
      </c>
      <c r="K35" s="88"/>
      <c r="L35" s="71">
        <f t="shared" si="2"/>
        <v>2103</v>
      </c>
      <c r="M35" s="71">
        <f t="shared" si="3"/>
        <v>4353.4679999999998</v>
      </c>
      <c r="N35" s="73"/>
      <c r="O35" s="71">
        <f t="shared" si="1"/>
        <v>4353.4679999999998</v>
      </c>
    </row>
    <row r="36" spans="1:15" ht="17.100000000000001" customHeight="1" x14ac:dyDescent="0.2">
      <c r="A36" s="74">
        <v>4</v>
      </c>
      <c r="B36" s="72" t="s">
        <v>123</v>
      </c>
      <c r="C36" s="86">
        <v>224411.47200000001</v>
      </c>
      <c r="D36" s="86">
        <v>177043.179</v>
      </c>
      <c r="E36" s="88"/>
      <c r="F36" s="88"/>
      <c r="G36" s="88">
        <v>13643.983</v>
      </c>
      <c r="H36" s="88"/>
      <c r="I36" s="86">
        <v>26419.334999999999</v>
      </c>
      <c r="J36" s="86">
        <v>12474.896000000001</v>
      </c>
      <c r="K36" s="88"/>
      <c r="L36" s="71">
        <f t="shared" si="2"/>
        <v>229581.39300000001</v>
      </c>
      <c r="M36" s="71">
        <f t="shared" si="3"/>
        <v>453992.86500000005</v>
      </c>
      <c r="N36" s="73">
        <v>100000</v>
      </c>
      <c r="O36" s="71">
        <f t="shared" si="1"/>
        <v>553992.86499999999</v>
      </c>
    </row>
    <row r="37" spans="1:15" ht="17.100000000000001" customHeight="1" x14ac:dyDescent="0.2">
      <c r="A37" s="69">
        <v>5</v>
      </c>
      <c r="B37" s="70" t="s">
        <v>124</v>
      </c>
      <c r="C37" s="85">
        <f t="shared" ref="C37:K37" si="6">SUM(C38:C39)</f>
        <v>135701.70199999999</v>
      </c>
      <c r="D37" s="85">
        <f t="shared" si="6"/>
        <v>101853.73299999999</v>
      </c>
      <c r="E37" s="85">
        <f t="shared" si="6"/>
        <v>1930675.801</v>
      </c>
      <c r="F37" s="85">
        <f t="shared" si="6"/>
        <v>1031500</v>
      </c>
      <c r="G37" s="85">
        <f t="shared" si="6"/>
        <v>3026869.0469999998</v>
      </c>
      <c r="H37" s="85">
        <f t="shared" si="6"/>
        <v>63300</v>
      </c>
      <c r="I37" s="85">
        <f t="shared" si="6"/>
        <v>10056386.994000001</v>
      </c>
      <c r="J37" s="85">
        <f t="shared" si="6"/>
        <v>249073.76199999999</v>
      </c>
      <c r="K37" s="85">
        <f t="shared" si="6"/>
        <v>8169000</v>
      </c>
      <c r="L37" s="71">
        <f t="shared" si="2"/>
        <v>24628659.337000001</v>
      </c>
      <c r="M37" s="71">
        <f t="shared" si="3"/>
        <v>24764361.039000001</v>
      </c>
      <c r="N37" s="71">
        <f>SUM(N38:N39)</f>
        <v>2282996.7239999999</v>
      </c>
      <c r="O37" s="71">
        <f t="shared" si="1"/>
        <v>27047357.763</v>
      </c>
    </row>
    <row r="38" spans="1:15" ht="17.100000000000001" customHeight="1" x14ac:dyDescent="0.2">
      <c r="A38" s="436"/>
      <c r="B38" s="72" t="s">
        <v>125</v>
      </c>
      <c r="C38" s="86">
        <v>135701.70199999999</v>
      </c>
      <c r="D38" s="88">
        <v>83785.732999999993</v>
      </c>
      <c r="E38" s="88"/>
      <c r="F38" s="88"/>
      <c r="G38" s="88">
        <v>37152.745999999999</v>
      </c>
      <c r="H38" s="88"/>
      <c r="I38" s="88">
        <v>2340</v>
      </c>
      <c r="J38" s="88">
        <v>249073.76199999999</v>
      </c>
      <c r="K38" s="88"/>
      <c r="L38" s="71">
        <f t="shared" si="2"/>
        <v>372352.24099999998</v>
      </c>
      <c r="M38" s="71">
        <f t="shared" si="3"/>
        <v>508053.94299999997</v>
      </c>
      <c r="N38" s="73">
        <v>140000</v>
      </c>
      <c r="O38" s="71">
        <f t="shared" si="1"/>
        <v>648053.94299999997</v>
      </c>
    </row>
    <row r="39" spans="1:15" ht="17.100000000000001" customHeight="1" x14ac:dyDescent="0.2">
      <c r="A39" s="438"/>
      <c r="B39" s="72" t="s">
        <v>126</v>
      </c>
      <c r="C39" s="86"/>
      <c r="D39" s="88">
        <v>18068</v>
      </c>
      <c r="E39" s="88">
        <v>1930675.801</v>
      </c>
      <c r="F39" s="88">
        <v>1031500</v>
      </c>
      <c r="G39" s="88">
        <v>2989716.301</v>
      </c>
      <c r="H39" s="88">
        <v>63300</v>
      </c>
      <c r="I39" s="88">
        <v>10054046.994000001</v>
      </c>
      <c r="J39" s="88"/>
      <c r="K39" s="88">
        <v>8169000</v>
      </c>
      <c r="L39" s="71">
        <f t="shared" si="2"/>
        <v>24256307.096000001</v>
      </c>
      <c r="M39" s="71">
        <f t="shared" si="3"/>
        <v>24256307.096000001</v>
      </c>
      <c r="N39" s="73">
        <v>2142996.7239999999</v>
      </c>
      <c r="O39" s="71">
        <f t="shared" si="1"/>
        <v>26399303.82</v>
      </c>
    </row>
    <row r="40" spans="1:15" ht="17.100000000000001" customHeight="1" x14ac:dyDescent="0.2">
      <c r="A40" s="75"/>
      <c r="B40" s="76"/>
      <c r="C40" s="5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 t="s">
        <v>297</v>
      </c>
    </row>
    <row r="41" spans="1:15" ht="17.100000000000001" customHeight="1" x14ac:dyDescent="0.2">
      <c r="A41" s="79"/>
      <c r="B41" s="80"/>
      <c r="C41" s="56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7.100000000000001" customHeight="1" x14ac:dyDescent="0.2">
      <c r="A42" s="439" t="s">
        <v>1</v>
      </c>
      <c r="B42" s="441" t="s">
        <v>77</v>
      </c>
      <c r="C42" s="297" t="s">
        <v>78</v>
      </c>
      <c r="D42" s="297" t="s">
        <v>79</v>
      </c>
      <c r="E42" s="460" t="s">
        <v>80</v>
      </c>
      <c r="F42" s="460" t="s">
        <v>81</v>
      </c>
      <c r="G42" s="460" t="s">
        <v>82</v>
      </c>
      <c r="H42" s="297" t="s">
        <v>83</v>
      </c>
      <c r="I42" s="297" t="s">
        <v>84</v>
      </c>
      <c r="J42" s="297" t="s">
        <v>85</v>
      </c>
      <c r="K42" s="297" t="s">
        <v>86</v>
      </c>
      <c r="L42" s="295" t="s">
        <v>87</v>
      </c>
      <c r="M42" s="295" t="s">
        <v>88</v>
      </c>
      <c r="N42" s="295" t="s">
        <v>89</v>
      </c>
      <c r="O42" s="458" t="s">
        <v>90</v>
      </c>
    </row>
    <row r="43" spans="1:15" ht="17.100000000000001" customHeight="1" x14ac:dyDescent="0.2">
      <c r="A43" s="440"/>
      <c r="B43" s="442"/>
      <c r="C43" s="84" t="s">
        <v>91</v>
      </c>
      <c r="D43" s="298" t="s">
        <v>92</v>
      </c>
      <c r="E43" s="461"/>
      <c r="F43" s="461"/>
      <c r="G43" s="461"/>
      <c r="H43" s="298" t="s">
        <v>93</v>
      </c>
      <c r="I43" s="298" t="s">
        <v>94</v>
      </c>
      <c r="J43" s="298" t="s">
        <v>95</v>
      </c>
      <c r="K43" s="298" t="s">
        <v>96</v>
      </c>
      <c r="L43" s="296" t="s">
        <v>97</v>
      </c>
      <c r="M43" s="296" t="s">
        <v>98</v>
      </c>
      <c r="N43" s="296" t="s">
        <v>99</v>
      </c>
      <c r="O43" s="459"/>
    </row>
    <row r="44" spans="1:15" ht="17.100000000000001" customHeight="1" x14ac:dyDescent="0.2">
      <c r="A44" s="74">
        <v>6</v>
      </c>
      <c r="B44" s="52" t="s">
        <v>127</v>
      </c>
      <c r="C44" s="86">
        <v>10962114.569</v>
      </c>
      <c r="D44" s="86">
        <v>918605.31700000004</v>
      </c>
      <c r="E44" s="88"/>
      <c r="F44" s="88"/>
      <c r="G44" s="88">
        <v>380.99</v>
      </c>
      <c r="H44" s="88"/>
      <c r="I44" s="86">
        <v>27833.575000000001</v>
      </c>
      <c r="J44" s="86">
        <v>90637.1</v>
      </c>
      <c r="K44" s="88"/>
      <c r="L44" s="71">
        <f t="shared" ref="L44:L81" si="7">D44+E44+F44+G44+H44+I44+J44+K44</f>
        <v>1037456.982</v>
      </c>
      <c r="M44" s="71">
        <f t="shared" ref="M44:M81" si="8">C44+D44+E44+F44+G44+H44+I44+J44+K44</f>
        <v>11999571.550999999</v>
      </c>
      <c r="N44" s="73">
        <v>325400</v>
      </c>
      <c r="O44" s="71">
        <f t="shared" ref="O44:O79" si="9">M44+N44</f>
        <v>12324971.550999999</v>
      </c>
    </row>
    <row r="45" spans="1:15" ht="17.100000000000001" customHeight="1" x14ac:dyDescent="0.2">
      <c r="A45" s="74">
        <v>7</v>
      </c>
      <c r="B45" s="52" t="s">
        <v>128</v>
      </c>
      <c r="C45" s="86">
        <v>122154.247</v>
      </c>
      <c r="D45" s="86">
        <v>24918</v>
      </c>
      <c r="E45" s="88"/>
      <c r="F45" s="88"/>
      <c r="G45" s="88">
        <v>1141.9559999999999</v>
      </c>
      <c r="H45" s="88">
        <v>2700000</v>
      </c>
      <c r="I45" s="86">
        <v>159181.28899999999</v>
      </c>
      <c r="J45" s="86">
        <v>13313</v>
      </c>
      <c r="K45" s="88"/>
      <c r="L45" s="71">
        <f t="shared" si="7"/>
        <v>2898554.2449999996</v>
      </c>
      <c r="M45" s="71">
        <f t="shared" si="8"/>
        <v>3020708.4920000001</v>
      </c>
      <c r="N45" s="73">
        <v>150000</v>
      </c>
      <c r="O45" s="71">
        <f t="shared" si="9"/>
        <v>3170708.4920000001</v>
      </c>
    </row>
    <row r="46" spans="1:15" ht="17.100000000000001" customHeight="1" x14ac:dyDescent="0.2">
      <c r="A46" s="74">
        <v>8</v>
      </c>
      <c r="B46" s="52" t="s">
        <v>129</v>
      </c>
      <c r="C46" s="86">
        <v>2603545.2599999998</v>
      </c>
      <c r="D46" s="86">
        <v>3787483.0660000001</v>
      </c>
      <c r="E46" s="88"/>
      <c r="F46" s="88"/>
      <c r="G46" s="88">
        <v>16871.406999999999</v>
      </c>
      <c r="H46" s="88"/>
      <c r="I46" s="86">
        <v>60400</v>
      </c>
      <c r="J46" s="86">
        <v>441486</v>
      </c>
      <c r="K46" s="88"/>
      <c r="L46" s="71">
        <f t="shared" si="7"/>
        <v>4306240.4730000002</v>
      </c>
      <c r="M46" s="71">
        <f t="shared" si="8"/>
        <v>6909785.7329999991</v>
      </c>
      <c r="N46" s="73">
        <v>1050000</v>
      </c>
      <c r="O46" s="71">
        <f t="shared" si="9"/>
        <v>7959785.7329999991</v>
      </c>
    </row>
    <row r="47" spans="1:15" ht="17.100000000000001" customHeight="1" x14ac:dyDescent="0.2">
      <c r="A47" s="74">
        <v>9</v>
      </c>
      <c r="B47" s="52" t="s">
        <v>130</v>
      </c>
      <c r="C47" s="86">
        <v>4448679.7970000003</v>
      </c>
      <c r="D47" s="86">
        <v>5617468.4500000002</v>
      </c>
      <c r="E47" s="88"/>
      <c r="F47" s="86">
        <v>184484</v>
      </c>
      <c r="G47" s="88">
        <v>12.882</v>
      </c>
      <c r="H47" s="88"/>
      <c r="I47" s="86">
        <v>16464</v>
      </c>
      <c r="J47" s="86">
        <v>7581899</v>
      </c>
      <c r="K47" s="88"/>
      <c r="L47" s="71">
        <f t="shared" si="7"/>
        <v>13400328.332</v>
      </c>
      <c r="M47" s="71">
        <f t="shared" si="8"/>
        <v>17849008.129000001</v>
      </c>
      <c r="N47" s="73">
        <v>200000</v>
      </c>
      <c r="O47" s="71">
        <f t="shared" si="9"/>
        <v>18049008.129000001</v>
      </c>
    </row>
    <row r="48" spans="1:15" ht="17.100000000000001" customHeight="1" x14ac:dyDescent="0.2">
      <c r="A48" s="74">
        <v>10</v>
      </c>
      <c r="B48" s="52" t="s">
        <v>131</v>
      </c>
      <c r="C48" s="86">
        <v>294731.53899999999</v>
      </c>
      <c r="D48" s="86">
        <v>212983.05</v>
      </c>
      <c r="E48" s="88"/>
      <c r="F48" s="88"/>
      <c r="G48" s="88">
        <v>5.85</v>
      </c>
      <c r="H48" s="88"/>
      <c r="I48" s="86">
        <v>1291.605</v>
      </c>
      <c r="J48" s="86">
        <v>26764</v>
      </c>
      <c r="K48" s="88"/>
      <c r="L48" s="71">
        <f t="shared" si="7"/>
        <v>241044.505</v>
      </c>
      <c r="M48" s="71">
        <f t="shared" si="8"/>
        <v>535776.04399999999</v>
      </c>
      <c r="N48" s="73">
        <v>13000</v>
      </c>
      <c r="O48" s="71">
        <f t="shared" si="9"/>
        <v>548776.04399999999</v>
      </c>
    </row>
    <row r="49" spans="1:15" ht="17.100000000000001" customHeight="1" x14ac:dyDescent="0.2">
      <c r="A49" s="74">
        <v>11</v>
      </c>
      <c r="B49" s="52" t="s">
        <v>132</v>
      </c>
      <c r="C49" s="86">
        <v>8410307.1940000001</v>
      </c>
      <c r="D49" s="86">
        <v>2587592.8960000002</v>
      </c>
      <c r="E49" s="88"/>
      <c r="F49" s="86"/>
      <c r="G49" s="86">
        <v>5955.5829999999996</v>
      </c>
      <c r="H49" s="88"/>
      <c r="I49" s="86">
        <v>48395.686000000002</v>
      </c>
      <c r="J49" s="86">
        <v>240423</v>
      </c>
      <c r="K49" s="88"/>
      <c r="L49" s="71">
        <f t="shared" si="7"/>
        <v>2882367.1650000005</v>
      </c>
      <c r="M49" s="71">
        <f t="shared" si="8"/>
        <v>11292674.359000001</v>
      </c>
      <c r="N49" s="73">
        <v>650000</v>
      </c>
      <c r="O49" s="71">
        <f t="shared" si="9"/>
        <v>11942674.359000001</v>
      </c>
    </row>
    <row r="50" spans="1:15" ht="17.100000000000001" customHeight="1" x14ac:dyDescent="0.2">
      <c r="A50" s="74">
        <v>12</v>
      </c>
      <c r="B50" s="52" t="s">
        <v>133</v>
      </c>
      <c r="C50" s="86">
        <v>52196.790999999997</v>
      </c>
      <c r="D50" s="86">
        <v>46426</v>
      </c>
      <c r="E50" s="88"/>
      <c r="F50" s="88"/>
      <c r="G50" s="88">
        <v>117</v>
      </c>
      <c r="H50" s="88"/>
      <c r="I50" s="86">
        <v>97160</v>
      </c>
      <c r="J50" s="86">
        <v>9965</v>
      </c>
      <c r="K50" s="88"/>
      <c r="L50" s="71">
        <f t="shared" si="7"/>
        <v>153668</v>
      </c>
      <c r="M50" s="71">
        <f t="shared" si="8"/>
        <v>205864.791</v>
      </c>
      <c r="N50" s="73">
        <v>870000</v>
      </c>
      <c r="O50" s="71">
        <f t="shared" si="9"/>
        <v>1075864.791</v>
      </c>
    </row>
    <row r="51" spans="1:15" ht="17.100000000000001" customHeight="1" x14ac:dyDescent="0.2">
      <c r="A51" s="74">
        <v>13</v>
      </c>
      <c r="B51" s="52" t="s">
        <v>134</v>
      </c>
      <c r="C51" s="86">
        <v>35658.934000000001</v>
      </c>
      <c r="D51" s="86">
        <v>15611.394</v>
      </c>
      <c r="E51" s="88"/>
      <c r="F51" s="88">
        <v>2925000</v>
      </c>
      <c r="G51" s="88">
        <v>452.2</v>
      </c>
      <c r="H51" s="86">
        <v>5762000</v>
      </c>
      <c r="I51" s="86">
        <v>750.24</v>
      </c>
      <c r="J51" s="86">
        <v>2739</v>
      </c>
      <c r="K51" s="88"/>
      <c r="L51" s="71">
        <f t="shared" si="7"/>
        <v>8706552.8340000007</v>
      </c>
      <c r="M51" s="71">
        <f t="shared" si="8"/>
        <v>8742211.7680000011</v>
      </c>
      <c r="N51" s="73">
        <v>40000</v>
      </c>
      <c r="O51" s="71">
        <f t="shared" si="9"/>
        <v>8782211.7680000011</v>
      </c>
    </row>
    <row r="52" spans="1:15" ht="17.100000000000001" customHeight="1" x14ac:dyDescent="0.2">
      <c r="A52" s="74">
        <v>14</v>
      </c>
      <c r="B52" s="52" t="s">
        <v>135</v>
      </c>
      <c r="C52" s="86">
        <v>106420.743</v>
      </c>
      <c r="D52" s="86">
        <v>72060.229000000007</v>
      </c>
      <c r="E52" s="88"/>
      <c r="F52" s="88"/>
      <c r="G52" s="86">
        <v>42623.271000000001</v>
      </c>
      <c r="H52" s="88"/>
      <c r="I52" s="86">
        <v>24859.678</v>
      </c>
      <c r="J52" s="86">
        <v>10820</v>
      </c>
      <c r="K52" s="88"/>
      <c r="L52" s="71">
        <f t="shared" si="7"/>
        <v>150363.17800000001</v>
      </c>
      <c r="M52" s="71">
        <f t="shared" si="8"/>
        <v>256783.92100000003</v>
      </c>
      <c r="N52" s="73">
        <v>160000</v>
      </c>
      <c r="O52" s="71">
        <f t="shared" si="9"/>
        <v>416783.92100000003</v>
      </c>
    </row>
    <row r="53" spans="1:15" ht="17.100000000000001" customHeight="1" x14ac:dyDescent="0.2">
      <c r="A53" s="74">
        <v>15</v>
      </c>
      <c r="B53" s="52" t="s">
        <v>136</v>
      </c>
      <c r="C53" s="86">
        <v>53816.3</v>
      </c>
      <c r="D53" s="86">
        <v>203339.53099999999</v>
      </c>
      <c r="E53" s="88"/>
      <c r="F53" s="86">
        <v>95245</v>
      </c>
      <c r="G53" s="88">
        <v>780.49800000000005</v>
      </c>
      <c r="H53" s="88"/>
      <c r="I53" s="86">
        <v>54.405999999999999</v>
      </c>
      <c r="J53" s="86">
        <v>965.33900000000006</v>
      </c>
      <c r="K53" s="88"/>
      <c r="L53" s="71">
        <f t="shared" si="7"/>
        <v>300384.77399999998</v>
      </c>
      <c r="M53" s="71">
        <f t="shared" si="8"/>
        <v>354201.07400000002</v>
      </c>
      <c r="N53" s="73">
        <v>674325.39</v>
      </c>
      <c r="O53" s="71">
        <f t="shared" si="9"/>
        <v>1028526.464</v>
      </c>
    </row>
    <row r="54" spans="1:15" ht="17.100000000000001" customHeight="1" x14ac:dyDescent="0.2">
      <c r="A54" s="74">
        <v>16</v>
      </c>
      <c r="B54" s="52" t="s">
        <v>137</v>
      </c>
      <c r="C54" s="86">
        <v>48063.51</v>
      </c>
      <c r="D54" s="86">
        <v>16541.815999999999</v>
      </c>
      <c r="E54" s="88"/>
      <c r="F54" s="86"/>
      <c r="G54" s="86">
        <v>1213990</v>
      </c>
      <c r="H54" s="86"/>
      <c r="I54" s="86">
        <v>183.46100000000001</v>
      </c>
      <c r="J54" s="86">
        <v>2765.48</v>
      </c>
      <c r="K54" s="88"/>
      <c r="L54" s="71">
        <f t="shared" si="7"/>
        <v>1233480.757</v>
      </c>
      <c r="M54" s="71">
        <f t="shared" si="8"/>
        <v>1281544.2669999998</v>
      </c>
      <c r="N54" s="73">
        <v>1530155</v>
      </c>
      <c r="O54" s="71">
        <f t="shared" si="9"/>
        <v>2811699.267</v>
      </c>
    </row>
    <row r="55" spans="1:15" ht="17.100000000000001" customHeight="1" x14ac:dyDescent="0.2">
      <c r="A55" s="74">
        <v>17</v>
      </c>
      <c r="B55" s="52" t="s">
        <v>138</v>
      </c>
      <c r="C55" s="86">
        <v>104341.602</v>
      </c>
      <c r="D55" s="86">
        <v>313907.15000000002</v>
      </c>
      <c r="E55" s="88"/>
      <c r="F55" s="88">
        <v>112896</v>
      </c>
      <c r="G55" s="88">
        <v>27.123999999999999</v>
      </c>
      <c r="H55" s="88"/>
      <c r="I55" s="86">
        <v>245.3</v>
      </c>
      <c r="J55" s="86">
        <v>15239.25</v>
      </c>
      <c r="K55" s="88"/>
      <c r="L55" s="71">
        <f t="shared" si="7"/>
        <v>442314.82400000002</v>
      </c>
      <c r="M55" s="71">
        <f t="shared" si="8"/>
        <v>546656.42600000009</v>
      </c>
      <c r="N55" s="73">
        <v>1251000</v>
      </c>
      <c r="O55" s="71">
        <f t="shared" si="9"/>
        <v>1797656.426</v>
      </c>
    </row>
    <row r="56" spans="1:15" ht="17.100000000000001" customHeight="1" x14ac:dyDescent="0.2">
      <c r="A56" s="74">
        <v>18</v>
      </c>
      <c r="B56" s="52" t="s">
        <v>139</v>
      </c>
      <c r="C56" s="86">
        <v>186399.8</v>
      </c>
      <c r="D56" s="86">
        <v>31035</v>
      </c>
      <c r="E56" s="88"/>
      <c r="F56" s="86">
        <v>753647.32</v>
      </c>
      <c r="G56" s="88">
        <v>3123.1</v>
      </c>
      <c r="H56" s="88"/>
      <c r="I56" s="86">
        <v>141327</v>
      </c>
      <c r="J56" s="86">
        <v>6646.9610000000002</v>
      </c>
      <c r="K56" s="88"/>
      <c r="L56" s="71">
        <f t="shared" si="7"/>
        <v>935779.38099999994</v>
      </c>
      <c r="M56" s="71">
        <f t="shared" si="8"/>
        <v>1122179.1809999996</v>
      </c>
      <c r="N56" s="73">
        <v>300000</v>
      </c>
      <c r="O56" s="71">
        <f t="shared" si="9"/>
        <v>1422179.1809999996</v>
      </c>
    </row>
    <row r="57" spans="1:15" ht="17.100000000000001" customHeight="1" x14ac:dyDescent="0.2">
      <c r="A57" s="74">
        <v>19</v>
      </c>
      <c r="B57" s="52" t="s">
        <v>140</v>
      </c>
      <c r="C57" s="86">
        <v>173555.913</v>
      </c>
      <c r="D57" s="86">
        <v>86284.479999999996</v>
      </c>
      <c r="E57" s="88"/>
      <c r="F57" s="88"/>
      <c r="G57" s="88">
        <v>27.091000000000001</v>
      </c>
      <c r="H57" s="88"/>
      <c r="I57" s="86">
        <v>63</v>
      </c>
      <c r="J57" s="86">
        <v>865</v>
      </c>
      <c r="K57" s="88"/>
      <c r="L57" s="71">
        <f t="shared" si="7"/>
        <v>87239.570999999996</v>
      </c>
      <c r="M57" s="71">
        <f t="shared" si="8"/>
        <v>260795.48399999997</v>
      </c>
      <c r="N57" s="73">
        <v>1400000</v>
      </c>
      <c r="O57" s="71">
        <f t="shared" si="9"/>
        <v>1660795.4839999999</v>
      </c>
    </row>
    <row r="58" spans="1:15" ht="17.100000000000001" customHeight="1" x14ac:dyDescent="0.2">
      <c r="A58" s="74">
        <v>20</v>
      </c>
      <c r="B58" s="52" t="s">
        <v>141</v>
      </c>
      <c r="C58" s="86">
        <v>41389.014000000003</v>
      </c>
      <c r="D58" s="86">
        <v>3657720</v>
      </c>
      <c r="E58" s="88"/>
      <c r="F58" s="88"/>
      <c r="G58" s="88">
        <v>7773.9110000000001</v>
      </c>
      <c r="H58" s="88"/>
      <c r="I58" s="86">
        <v>123.6</v>
      </c>
      <c r="J58" s="86">
        <v>1166</v>
      </c>
      <c r="K58" s="88"/>
      <c r="L58" s="71">
        <f t="shared" si="7"/>
        <v>3666783.5109999999</v>
      </c>
      <c r="M58" s="71">
        <f t="shared" si="8"/>
        <v>3708172.5249999999</v>
      </c>
      <c r="N58" s="73">
        <v>12000000</v>
      </c>
      <c r="O58" s="71">
        <f t="shared" si="9"/>
        <v>15708172.525</v>
      </c>
    </row>
    <row r="59" spans="1:15" ht="17.100000000000001" customHeight="1" x14ac:dyDescent="0.2">
      <c r="A59" s="74">
        <v>21</v>
      </c>
      <c r="B59" s="52" t="s">
        <v>164</v>
      </c>
      <c r="C59" s="86">
        <v>74530.77</v>
      </c>
      <c r="D59" s="86">
        <v>151464</v>
      </c>
      <c r="E59" s="88"/>
      <c r="F59" s="88"/>
      <c r="G59" s="88">
        <v>2628.6770000000001</v>
      </c>
      <c r="H59" s="88"/>
      <c r="I59" s="86">
        <v>20388.25</v>
      </c>
      <c r="J59" s="86">
        <v>18296</v>
      </c>
      <c r="K59" s="88"/>
      <c r="L59" s="71">
        <f t="shared" si="7"/>
        <v>192776.927</v>
      </c>
      <c r="M59" s="71">
        <f t="shared" si="8"/>
        <v>267307.69700000004</v>
      </c>
      <c r="N59" s="73">
        <v>15000</v>
      </c>
      <c r="O59" s="71">
        <f t="shared" si="9"/>
        <v>282307.69700000004</v>
      </c>
    </row>
    <row r="60" spans="1:15" ht="17.100000000000001" customHeight="1" x14ac:dyDescent="0.2">
      <c r="A60" s="74">
        <v>22</v>
      </c>
      <c r="B60" s="52" t="s">
        <v>143</v>
      </c>
      <c r="C60" s="86">
        <v>28696.31</v>
      </c>
      <c r="D60" s="86">
        <v>12527.11</v>
      </c>
      <c r="E60" s="88"/>
      <c r="F60" s="86">
        <v>1319909</v>
      </c>
      <c r="G60" s="88">
        <v>550.19299999999998</v>
      </c>
      <c r="H60" s="88"/>
      <c r="I60" s="86">
        <v>17.45</v>
      </c>
      <c r="J60" s="86">
        <v>133.90100000000001</v>
      </c>
      <c r="K60" s="88"/>
      <c r="L60" s="71">
        <f t="shared" si="7"/>
        <v>1333137.6540000001</v>
      </c>
      <c r="M60" s="71">
        <f t="shared" si="8"/>
        <v>1361833.9639999999</v>
      </c>
      <c r="N60" s="73">
        <v>800000</v>
      </c>
      <c r="O60" s="71">
        <f t="shared" si="9"/>
        <v>2161833.9639999997</v>
      </c>
    </row>
    <row r="61" spans="1:15" ht="17.100000000000001" customHeight="1" x14ac:dyDescent="0.2">
      <c r="A61" s="74">
        <v>23</v>
      </c>
      <c r="B61" s="52" t="s">
        <v>144</v>
      </c>
      <c r="C61" s="86">
        <v>2668027.3339999998</v>
      </c>
      <c r="D61" s="86">
        <v>585882.02800000005</v>
      </c>
      <c r="E61" s="88"/>
      <c r="F61" s="86"/>
      <c r="G61" s="88">
        <v>610.95799999999997</v>
      </c>
      <c r="H61" s="88">
        <v>2000</v>
      </c>
      <c r="I61" s="86">
        <v>95512.486999999994</v>
      </c>
      <c r="J61" s="86">
        <v>932125.60699999996</v>
      </c>
      <c r="K61" s="88"/>
      <c r="L61" s="71">
        <f t="shared" si="7"/>
        <v>1616131.08</v>
      </c>
      <c r="M61" s="71">
        <f t="shared" si="8"/>
        <v>4284158.4139999999</v>
      </c>
      <c r="N61" s="73">
        <v>700000</v>
      </c>
      <c r="O61" s="71">
        <f t="shared" si="9"/>
        <v>4984158.4139999999</v>
      </c>
    </row>
    <row r="62" spans="1:15" ht="17.100000000000001" customHeight="1" x14ac:dyDescent="0.2">
      <c r="A62" s="74">
        <v>24</v>
      </c>
      <c r="B62" s="52" t="s">
        <v>145</v>
      </c>
      <c r="C62" s="86">
        <v>44449.303999999996</v>
      </c>
      <c r="D62" s="86">
        <v>3227227</v>
      </c>
      <c r="E62" s="88"/>
      <c r="F62" s="86">
        <v>1600000</v>
      </c>
      <c r="G62" s="88">
        <v>8.7550000000000008</v>
      </c>
      <c r="H62" s="88"/>
      <c r="I62" s="86">
        <v>187.5</v>
      </c>
      <c r="J62" s="86">
        <v>4000</v>
      </c>
      <c r="K62" s="88"/>
      <c r="L62" s="71">
        <f t="shared" si="7"/>
        <v>4831423.2549999999</v>
      </c>
      <c r="M62" s="71">
        <f t="shared" si="8"/>
        <v>4875872.5589999994</v>
      </c>
      <c r="N62" s="73">
        <v>6049560</v>
      </c>
      <c r="O62" s="71">
        <f t="shared" si="9"/>
        <v>10925432.559</v>
      </c>
    </row>
    <row r="63" spans="1:15" ht="17.100000000000001" customHeight="1" x14ac:dyDescent="0.2">
      <c r="A63" s="74">
        <v>25</v>
      </c>
      <c r="B63" s="52" t="s">
        <v>146</v>
      </c>
      <c r="C63" s="86">
        <v>119401.696</v>
      </c>
      <c r="D63" s="86">
        <v>32382.13</v>
      </c>
      <c r="E63" s="88"/>
      <c r="F63" s="88"/>
      <c r="G63" s="88">
        <v>992.56500000000005</v>
      </c>
      <c r="H63" s="88"/>
      <c r="I63" s="86">
        <v>840.5</v>
      </c>
      <c r="J63" s="86">
        <v>18462</v>
      </c>
      <c r="K63" s="88"/>
      <c r="L63" s="71">
        <f t="shared" si="7"/>
        <v>52677.195</v>
      </c>
      <c r="M63" s="71">
        <f t="shared" si="8"/>
        <v>172078.891</v>
      </c>
      <c r="N63" s="73">
        <v>26000</v>
      </c>
      <c r="O63" s="71">
        <f t="shared" si="9"/>
        <v>198078.891</v>
      </c>
    </row>
    <row r="64" spans="1:15" ht="17.100000000000001" customHeight="1" x14ac:dyDescent="0.2">
      <c r="A64" s="74">
        <v>26</v>
      </c>
      <c r="B64" s="52" t="s">
        <v>147</v>
      </c>
      <c r="C64" s="86">
        <v>12289.784</v>
      </c>
      <c r="D64" s="86">
        <v>3315.5949999999998</v>
      </c>
      <c r="E64" s="88"/>
      <c r="F64" s="86">
        <v>153036</v>
      </c>
      <c r="G64" s="86">
        <v>559.13400000000001</v>
      </c>
      <c r="H64" s="88"/>
      <c r="I64" s="86">
        <v>1073.191</v>
      </c>
      <c r="J64" s="86">
        <v>292.01600000000002</v>
      </c>
      <c r="K64" s="88"/>
      <c r="L64" s="71">
        <f t="shared" si="7"/>
        <v>158275.93599999999</v>
      </c>
      <c r="M64" s="71">
        <f t="shared" si="8"/>
        <v>170565.71999999997</v>
      </c>
      <c r="N64" s="73">
        <v>200000</v>
      </c>
      <c r="O64" s="71">
        <f t="shared" si="9"/>
        <v>370565.72</v>
      </c>
    </row>
    <row r="65" spans="1:15" ht="17.100000000000001" customHeight="1" x14ac:dyDescent="0.2">
      <c r="A65" s="82">
        <v>27</v>
      </c>
      <c r="B65" s="60" t="s">
        <v>148</v>
      </c>
      <c r="C65" s="86">
        <v>28972.025000000001</v>
      </c>
      <c r="D65" s="86">
        <v>32873.894</v>
      </c>
      <c r="E65" s="88"/>
      <c r="F65" s="88"/>
      <c r="G65" s="88">
        <v>1339.489</v>
      </c>
      <c r="H65" s="88"/>
      <c r="I65" s="86">
        <v>65.281000000000006</v>
      </c>
      <c r="J65" s="86">
        <v>610</v>
      </c>
      <c r="K65" s="88"/>
      <c r="L65" s="71">
        <f t="shared" si="7"/>
        <v>34888.664000000004</v>
      </c>
      <c r="M65" s="71">
        <f t="shared" si="8"/>
        <v>63860.689000000006</v>
      </c>
      <c r="N65" s="73">
        <v>10000</v>
      </c>
      <c r="O65" s="71">
        <f t="shared" si="9"/>
        <v>73860.689000000013</v>
      </c>
    </row>
    <row r="66" spans="1:15" ht="17.100000000000001" customHeight="1" x14ac:dyDescent="0.2">
      <c r="A66" s="82">
        <v>28</v>
      </c>
      <c r="B66" s="60" t="s">
        <v>149</v>
      </c>
      <c r="C66" s="86">
        <v>15217.733</v>
      </c>
      <c r="D66" s="86">
        <v>13927.965</v>
      </c>
      <c r="E66" s="88"/>
      <c r="F66" s="88"/>
      <c r="G66" s="88"/>
      <c r="H66" s="86">
        <v>840000</v>
      </c>
      <c r="I66" s="86">
        <v>136</v>
      </c>
      <c r="J66" s="86">
        <v>5049.6120000000001</v>
      </c>
      <c r="K66" s="88"/>
      <c r="L66" s="71">
        <f t="shared" si="7"/>
        <v>859113.57699999993</v>
      </c>
      <c r="M66" s="71">
        <f t="shared" si="8"/>
        <v>874331.30999999994</v>
      </c>
      <c r="N66" s="73">
        <v>21289.744999999999</v>
      </c>
      <c r="O66" s="71">
        <f t="shared" si="9"/>
        <v>895621.05499999993</v>
      </c>
    </row>
    <row r="67" spans="1:15" ht="17.100000000000001" customHeight="1" x14ac:dyDescent="0.2">
      <c r="A67" s="82">
        <v>29</v>
      </c>
      <c r="B67" s="60" t="s">
        <v>150</v>
      </c>
      <c r="C67" s="86">
        <v>13058.558000000001</v>
      </c>
      <c r="D67" s="86">
        <v>10288.5</v>
      </c>
      <c r="E67" s="88"/>
      <c r="F67" s="88"/>
      <c r="G67" s="88"/>
      <c r="H67" s="88"/>
      <c r="I67" s="86">
        <v>162</v>
      </c>
      <c r="J67" s="86">
        <v>20190</v>
      </c>
      <c r="K67" s="88"/>
      <c r="L67" s="71">
        <f t="shared" si="7"/>
        <v>30640.5</v>
      </c>
      <c r="M67" s="71">
        <f t="shared" si="8"/>
        <v>43699.058000000005</v>
      </c>
      <c r="N67" s="73">
        <v>4650</v>
      </c>
      <c r="O67" s="71">
        <f t="shared" si="9"/>
        <v>48349.058000000005</v>
      </c>
    </row>
    <row r="68" spans="1:15" ht="17.100000000000001" customHeight="1" x14ac:dyDescent="0.2">
      <c r="A68" s="82">
        <v>30</v>
      </c>
      <c r="B68" s="60" t="s">
        <v>151</v>
      </c>
      <c r="C68" s="86">
        <v>4994234</v>
      </c>
      <c r="D68" s="88">
        <v>2163480</v>
      </c>
      <c r="E68" s="88"/>
      <c r="F68" s="88">
        <v>495000</v>
      </c>
      <c r="G68" s="88">
        <v>1027015</v>
      </c>
      <c r="H68" s="88">
        <v>605000</v>
      </c>
      <c r="I68" s="88">
        <v>581570</v>
      </c>
      <c r="J68" s="88">
        <v>825858</v>
      </c>
      <c r="K68" s="88">
        <v>1709384</v>
      </c>
      <c r="L68" s="71">
        <f t="shared" si="7"/>
        <v>7407307</v>
      </c>
      <c r="M68" s="71">
        <f t="shared" si="8"/>
        <v>12401541</v>
      </c>
      <c r="N68" s="73">
        <v>5248139.6780000003</v>
      </c>
      <c r="O68" s="71">
        <f t="shared" si="9"/>
        <v>17649680.677999999</v>
      </c>
    </row>
    <row r="69" spans="1:15" ht="17.100000000000001" customHeight="1" x14ac:dyDescent="0.2">
      <c r="A69" s="69">
        <v>31</v>
      </c>
      <c r="B69" s="51" t="s">
        <v>152</v>
      </c>
      <c r="C69" s="85">
        <f t="shared" ref="C69:K69" si="10">SUM(C70:C79)</f>
        <v>567214.19200000004</v>
      </c>
      <c r="D69" s="85">
        <f t="shared" si="10"/>
        <v>1042926.3640000001</v>
      </c>
      <c r="E69" s="85">
        <f t="shared" si="10"/>
        <v>0</v>
      </c>
      <c r="F69" s="85">
        <f t="shared" si="10"/>
        <v>0</v>
      </c>
      <c r="G69" s="85">
        <f t="shared" si="10"/>
        <v>65000</v>
      </c>
      <c r="H69" s="85">
        <f t="shared" si="10"/>
        <v>5118.84</v>
      </c>
      <c r="I69" s="85">
        <f t="shared" si="10"/>
        <v>133481.82800000001</v>
      </c>
      <c r="J69" s="85">
        <f t="shared" si="10"/>
        <v>206431.75</v>
      </c>
      <c r="K69" s="85">
        <f t="shared" si="10"/>
        <v>0</v>
      </c>
      <c r="L69" s="71">
        <f t="shared" si="7"/>
        <v>1452958.7820000001</v>
      </c>
      <c r="M69" s="71">
        <f t="shared" si="8"/>
        <v>2020172.9740000002</v>
      </c>
      <c r="N69" s="71">
        <f>SUM(N70:N75)</f>
        <v>8763233.8440000005</v>
      </c>
      <c r="O69" s="71">
        <f t="shared" si="9"/>
        <v>10783406.818</v>
      </c>
    </row>
    <row r="70" spans="1:15" ht="17.100000000000001" customHeight="1" x14ac:dyDescent="0.2">
      <c r="A70" s="436"/>
      <c r="B70" s="60" t="s">
        <v>153</v>
      </c>
      <c r="C70" s="87">
        <v>222794.67499999999</v>
      </c>
      <c r="D70" s="88">
        <v>58630.483999999997</v>
      </c>
      <c r="E70" s="88"/>
      <c r="F70" s="88"/>
      <c r="G70" s="88"/>
      <c r="H70" s="88">
        <v>600</v>
      </c>
      <c r="I70" s="88">
        <v>2396.0749999999998</v>
      </c>
      <c r="J70" s="88">
        <v>35821.050000000003</v>
      </c>
      <c r="K70" s="88"/>
      <c r="L70" s="71">
        <f t="shared" si="7"/>
        <v>97447.608999999997</v>
      </c>
      <c r="M70" s="71">
        <f t="shared" si="8"/>
        <v>320242.28399999999</v>
      </c>
      <c r="N70" s="73"/>
      <c r="O70" s="71">
        <f t="shared" si="9"/>
        <v>320242.28399999999</v>
      </c>
    </row>
    <row r="71" spans="1:15" ht="17.100000000000001" customHeight="1" x14ac:dyDescent="0.2">
      <c r="A71" s="437"/>
      <c r="B71" s="60" t="s">
        <v>154</v>
      </c>
      <c r="C71" s="87">
        <v>127598.542</v>
      </c>
      <c r="D71" s="88">
        <v>927924.00600000005</v>
      </c>
      <c r="E71" s="88"/>
      <c r="F71" s="88"/>
      <c r="G71" s="88">
        <v>65000</v>
      </c>
      <c r="H71" s="88">
        <v>4518.84</v>
      </c>
      <c r="I71" s="88">
        <v>127586</v>
      </c>
      <c r="J71" s="88">
        <v>152501</v>
      </c>
      <c r="K71" s="88"/>
      <c r="L71" s="71">
        <f t="shared" si="7"/>
        <v>1277529.8459999999</v>
      </c>
      <c r="M71" s="71">
        <f t="shared" si="8"/>
        <v>1405128.388</v>
      </c>
      <c r="N71" s="73">
        <v>8752933.8440000005</v>
      </c>
      <c r="O71" s="71">
        <f t="shared" si="9"/>
        <v>10158062.232000001</v>
      </c>
    </row>
    <row r="72" spans="1:15" ht="17.100000000000001" customHeight="1" x14ac:dyDescent="0.2">
      <c r="A72" s="437"/>
      <c r="B72" s="60" t="s">
        <v>155</v>
      </c>
      <c r="C72" s="87">
        <v>12971.016</v>
      </c>
      <c r="D72" s="88">
        <v>18877.824000000001</v>
      </c>
      <c r="E72" s="88"/>
      <c r="F72" s="88"/>
      <c r="G72" s="88"/>
      <c r="H72" s="88"/>
      <c r="I72" s="88">
        <v>2091.7530000000002</v>
      </c>
      <c r="J72" s="88">
        <v>4975.2</v>
      </c>
      <c r="K72" s="88"/>
      <c r="L72" s="71">
        <f t="shared" si="7"/>
        <v>25944.777000000002</v>
      </c>
      <c r="M72" s="71">
        <f t="shared" si="8"/>
        <v>38915.792999999998</v>
      </c>
      <c r="N72" s="73"/>
      <c r="O72" s="71">
        <f t="shared" si="9"/>
        <v>38915.792999999998</v>
      </c>
    </row>
    <row r="73" spans="1:15" ht="17.100000000000001" customHeight="1" x14ac:dyDescent="0.2">
      <c r="A73" s="437"/>
      <c r="B73" s="60" t="s">
        <v>156</v>
      </c>
      <c r="C73" s="86">
        <v>1946.2</v>
      </c>
      <c r="D73" s="86">
        <v>908.05</v>
      </c>
      <c r="E73" s="88"/>
      <c r="F73" s="88"/>
      <c r="G73" s="88"/>
      <c r="H73" s="88"/>
      <c r="I73" s="86">
        <v>40</v>
      </c>
      <c r="J73" s="86">
        <v>1710</v>
      </c>
      <c r="K73" s="88"/>
      <c r="L73" s="71">
        <f t="shared" si="7"/>
        <v>2658.05</v>
      </c>
      <c r="M73" s="71">
        <f t="shared" si="8"/>
        <v>4604.25</v>
      </c>
      <c r="N73" s="73">
        <v>3500</v>
      </c>
      <c r="O73" s="71">
        <f t="shared" si="9"/>
        <v>8104.25</v>
      </c>
    </row>
    <row r="74" spans="1:15" ht="17.100000000000001" customHeight="1" x14ac:dyDescent="0.2">
      <c r="A74" s="437"/>
      <c r="B74" s="60" t="s">
        <v>157</v>
      </c>
      <c r="C74" s="86">
        <v>178986.2</v>
      </c>
      <c r="D74" s="86">
        <v>30245</v>
      </c>
      <c r="E74" s="88"/>
      <c r="F74" s="88"/>
      <c r="G74" s="88"/>
      <c r="H74" s="88"/>
      <c r="I74" s="86">
        <v>1125</v>
      </c>
      <c r="J74" s="86">
        <v>9750</v>
      </c>
      <c r="K74" s="88"/>
      <c r="L74" s="71">
        <f t="shared" si="7"/>
        <v>41120</v>
      </c>
      <c r="M74" s="71">
        <f t="shared" si="8"/>
        <v>220106.2</v>
      </c>
      <c r="N74" s="73">
        <v>6800</v>
      </c>
      <c r="O74" s="71">
        <f t="shared" si="9"/>
        <v>226906.2</v>
      </c>
    </row>
    <row r="75" spans="1:15" ht="17.100000000000001" customHeight="1" x14ac:dyDescent="0.2">
      <c r="A75" s="437"/>
      <c r="B75" s="60" t="s">
        <v>158</v>
      </c>
      <c r="C75" s="86">
        <v>18249.5</v>
      </c>
      <c r="D75" s="86">
        <v>2811</v>
      </c>
      <c r="E75" s="88"/>
      <c r="F75" s="88"/>
      <c r="G75" s="88"/>
      <c r="H75" s="88"/>
      <c r="I75" s="86">
        <v>180</v>
      </c>
      <c r="J75" s="86">
        <v>102</v>
      </c>
      <c r="K75" s="88"/>
      <c r="L75" s="71">
        <f t="shared" si="7"/>
        <v>3093</v>
      </c>
      <c r="M75" s="71">
        <f t="shared" si="8"/>
        <v>21342.5</v>
      </c>
      <c r="N75" s="73"/>
      <c r="O75" s="71">
        <f t="shared" si="9"/>
        <v>21342.5</v>
      </c>
    </row>
    <row r="76" spans="1:15" ht="17.100000000000001" customHeight="1" x14ac:dyDescent="0.2">
      <c r="A76" s="437"/>
      <c r="B76" s="60" t="s">
        <v>285</v>
      </c>
      <c r="C76" s="86">
        <v>1385.5</v>
      </c>
      <c r="D76" s="86">
        <v>935</v>
      </c>
      <c r="E76" s="88"/>
      <c r="F76" s="88"/>
      <c r="G76" s="88"/>
      <c r="H76" s="88"/>
      <c r="I76" s="86">
        <v>23</v>
      </c>
      <c r="J76" s="86">
        <v>427.5</v>
      </c>
      <c r="K76" s="88"/>
      <c r="L76" s="71">
        <f t="shared" si="7"/>
        <v>1385.5</v>
      </c>
      <c r="M76" s="71">
        <f t="shared" si="8"/>
        <v>2771</v>
      </c>
      <c r="N76" s="73"/>
      <c r="O76" s="71">
        <f t="shared" si="9"/>
        <v>2771</v>
      </c>
    </row>
    <row r="77" spans="1:15" ht="17.100000000000001" customHeight="1" x14ac:dyDescent="0.2">
      <c r="A77" s="437"/>
      <c r="B77" s="60" t="s">
        <v>286</v>
      </c>
      <c r="C77" s="86">
        <v>1323.2</v>
      </c>
      <c r="D77" s="86">
        <v>670</v>
      </c>
      <c r="E77" s="88"/>
      <c r="F77" s="88"/>
      <c r="G77" s="88"/>
      <c r="H77" s="88"/>
      <c r="I77" s="86">
        <v>20</v>
      </c>
      <c r="J77" s="86">
        <v>350</v>
      </c>
      <c r="K77" s="88"/>
      <c r="L77" s="71">
        <f t="shared" si="7"/>
        <v>1040</v>
      </c>
      <c r="M77" s="71">
        <f t="shared" si="8"/>
        <v>2363.1999999999998</v>
      </c>
      <c r="N77" s="73"/>
      <c r="O77" s="71">
        <f t="shared" si="9"/>
        <v>2363.1999999999998</v>
      </c>
    </row>
    <row r="78" spans="1:15" ht="17.100000000000001" customHeight="1" x14ac:dyDescent="0.2">
      <c r="A78" s="437"/>
      <c r="B78" s="60" t="s">
        <v>275</v>
      </c>
      <c r="C78" s="86">
        <v>998</v>
      </c>
      <c r="D78" s="86">
        <v>607</v>
      </c>
      <c r="E78" s="88"/>
      <c r="F78" s="88"/>
      <c r="G78" s="88"/>
      <c r="H78" s="88"/>
      <c r="I78" s="86">
        <v>10</v>
      </c>
      <c r="J78" s="86">
        <v>230</v>
      </c>
      <c r="K78" s="88"/>
      <c r="L78" s="71">
        <f t="shared" si="7"/>
        <v>847</v>
      </c>
      <c r="M78" s="71">
        <f t="shared" si="8"/>
        <v>1845</v>
      </c>
      <c r="N78" s="73"/>
      <c r="O78" s="71">
        <f t="shared" si="9"/>
        <v>1845</v>
      </c>
    </row>
    <row r="79" spans="1:15" ht="17.100000000000001" customHeight="1" x14ac:dyDescent="0.2">
      <c r="A79" s="438"/>
      <c r="B79" s="60" t="s">
        <v>287</v>
      </c>
      <c r="C79" s="86">
        <v>961.35900000000004</v>
      </c>
      <c r="D79" s="86">
        <v>1318</v>
      </c>
      <c r="E79" s="88"/>
      <c r="F79" s="88"/>
      <c r="G79" s="88"/>
      <c r="H79" s="88"/>
      <c r="I79" s="86">
        <v>10</v>
      </c>
      <c r="J79" s="86">
        <v>565</v>
      </c>
      <c r="K79" s="88"/>
      <c r="L79" s="71">
        <f t="shared" si="7"/>
        <v>1893</v>
      </c>
      <c r="M79" s="71">
        <f t="shared" si="8"/>
        <v>2854.3589999999999</v>
      </c>
      <c r="N79" s="73"/>
      <c r="O79" s="71">
        <f t="shared" si="9"/>
        <v>2854.3589999999999</v>
      </c>
    </row>
    <row r="80" spans="1:15" ht="17.100000000000001" customHeight="1" x14ac:dyDescent="0.2">
      <c r="A80" s="74">
        <v>32</v>
      </c>
      <c r="B80" s="60" t="s">
        <v>159</v>
      </c>
      <c r="C80" s="86">
        <v>226045.72500000001</v>
      </c>
      <c r="D80" s="86">
        <v>48922.332000000002</v>
      </c>
      <c r="E80" s="88"/>
      <c r="F80" s="88"/>
      <c r="G80" s="88"/>
      <c r="H80" s="88"/>
      <c r="I80" s="86">
        <v>96.662999999999997</v>
      </c>
      <c r="J80" s="86">
        <v>1533.556</v>
      </c>
      <c r="K80" s="86">
        <v>36200</v>
      </c>
      <c r="L80" s="71">
        <f t="shared" si="7"/>
        <v>86752.551000000007</v>
      </c>
      <c r="M80" s="71">
        <f t="shared" si="8"/>
        <v>312798.27600000001</v>
      </c>
      <c r="N80" s="73">
        <v>20000</v>
      </c>
      <c r="O80" s="71">
        <f>M80+N80</f>
        <v>332798.27600000001</v>
      </c>
    </row>
    <row r="81" spans="1:16" ht="17.100000000000001" customHeight="1" x14ac:dyDescent="0.2">
      <c r="A81" s="448" t="s">
        <v>160</v>
      </c>
      <c r="B81" s="449"/>
      <c r="C81" s="85">
        <f>C6+C13+C16+C36+C37+C44+C45+C46+C47+C48+C49+C50+C51+C52+C53+C54+C55+C56+C57+C58+C59+C60+C61+C62+C63+C64+C65+C66+C67+C68+C69+C80</f>
        <v>38544172.271000005</v>
      </c>
      <c r="D81" s="85">
        <f t="shared" ref="D81:K81" si="11">D6+D13+D16+D36+D37+D44+D45+D46+D47+D48+D49+D50+D51+D52+D53+D54+D55+D56+D57+D58+D59+D60+D61+D62+D63+D64+D65+D66+D67+D68+D69+D80</f>
        <v>26186027.737</v>
      </c>
      <c r="E81" s="85">
        <f t="shared" si="11"/>
        <v>1930675.801</v>
      </c>
      <c r="F81" s="85">
        <f t="shared" si="11"/>
        <v>8670717.3200000003</v>
      </c>
      <c r="G81" s="85">
        <f t="shared" si="11"/>
        <v>5444571.5850000009</v>
      </c>
      <c r="H81" s="85">
        <f t="shared" si="11"/>
        <v>11109915.221000001</v>
      </c>
      <c r="I81" s="85">
        <f t="shared" si="11"/>
        <v>14910227.481999999</v>
      </c>
      <c r="J81" s="85">
        <f t="shared" si="11"/>
        <v>11136266.798</v>
      </c>
      <c r="K81" s="85">
        <f t="shared" si="11"/>
        <v>9914584</v>
      </c>
      <c r="L81" s="71">
        <f t="shared" si="7"/>
        <v>89302985.944000006</v>
      </c>
      <c r="M81" s="71">
        <f t="shared" si="8"/>
        <v>127847158.215</v>
      </c>
      <c r="N81" s="71">
        <f>N6+N13+N16+N36+N37+N44+N45+N46+N47+N48+N49+N50+N51+N52+N53+N54+N55+N56+N57+N58+N59+N60+N61+N62+N63+N64+N65+N66+N67+N68+N69+N80</f>
        <v>45279953.380999997</v>
      </c>
      <c r="O81" s="71">
        <f>O6+O13+O16+O36+O37+O44+O45+O46+O47+O48+O49+O50+O51+O52+O53+O54+O55+O56+O57+O58+O59+O60+O61+O62+O63+O64+O65+O66+O67+O68+O69+O80</f>
        <v>173127111.59600002</v>
      </c>
      <c r="P81" s="61"/>
    </row>
    <row r="82" spans="1:16" ht="17.100000000000001" customHeight="1" x14ac:dyDescent="0.2">
      <c r="A82" s="63"/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78" t="s">
        <v>298</v>
      </c>
    </row>
    <row r="83" spans="1:16" ht="17.100000000000001" customHeight="1" x14ac:dyDescent="0.2">
      <c r="O83" s="83"/>
    </row>
    <row r="84" spans="1:16" ht="17.100000000000001" customHeight="1" x14ac:dyDescent="0.2">
      <c r="O84" s="83"/>
    </row>
    <row r="90" spans="1:16" ht="17.100000000000001" customHeight="1" x14ac:dyDescent="0.2">
      <c r="O90" s="66"/>
    </row>
  </sheetData>
  <sheetProtection password="CF7A" sheet="1" objects="1" scenarios="1"/>
  <mergeCells count="20">
    <mergeCell ref="A81:B81"/>
    <mergeCell ref="A1:B1"/>
    <mergeCell ref="A4:A5"/>
    <mergeCell ref="B4:B5"/>
    <mergeCell ref="A42:A43"/>
    <mergeCell ref="B42:B43"/>
    <mergeCell ref="A70:A79"/>
    <mergeCell ref="E42:E43"/>
    <mergeCell ref="G42:G43"/>
    <mergeCell ref="O42:O43"/>
    <mergeCell ref="A2:O2"/>
    <mergeCell ref="N3:O3"/>
    <mergeCell ref="E4:E5"/>
    <mergeCell ref="F4:F5"/>
    <mergeCell ref="G4:G5"/>
    <mergeCell ref="O4:O5"/>
    <mergeCell ref="F42:F43"/>
    <mergeCell ref="A38:A39"/>
    <mergeCell ref="A17:A23"/>
    <mergeCell ref="A7:A12"/>
  </mergeCells>
  <pageMargins left="0.17" right="0.17" top="0.33" bottom="0.52" header="0.31496062992125984" footer="0.31496062992125984"/>
  <pageSetup paperSize="9" scale="76" orientation="landscape" r:id="rId1"/>
  <rowBreaks count="1" manualBreakCount="1">
    <brk id="4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0"/>
  <sheetViews>
    <sheetView rightToLeft="1" topLeftCell="C19" zoomScaleNormal="100" workbookViewId="0">
      <selection activeCell="J83" sqref="J83"/>
    </sheetView>
  </sheetViews>
  <sheetFormatPr defaultColWidth="9" defaultRowHeight="17.100000000000001" customHeight="1" x14ac:dyDescent="0.2"/>
  <cols>
    <col min="1" max="1" width="4" style="46" customWidth="1"/>
    <col min="2" max="2" width="30" style="45" customWidth="1"/>
    <col min="3" max="3" width="11" style="68" customWidth="1"/>
    <col min="4" max="4" width="11.125" style="68" customWidth="1"/>
    <col min="5" max="5" width="10" style="68" customWidth="1"/>
    <col min="6" max="6" width="9.75" style="68" customWidth="1"/>
    <col min="7" max="8" width="10" style="68" customWidth="1"/>
    <col min="9" max="9" width="11.125" style="68" customWidth="1"/>
    <col min="10" max="10" width="10.125" style="68" customWidth="1"/>
    <col min="11" max="11" width="11.375" style="68" customWidth="1"/>
    <col min="12" max="12" width="11.25" style="68" customWidth="1"/>
    <col min="13" max="13" width="11.75" style="68" customWidth="1"/>
    <col min="14" max="14" width="10.75" style="68" customWidth="1"/>
    <col min="15" max="15" width="12.875" style="68" customWidth="1"/>
    <col min="16" max="16384" width="9" style="45"/>
  </cols>
  <sheetData>
    <row r="1" spans="1:15" ht="9.75" customHeight="1" x14ac:dyDescent="0.2">
      <c r="A1" s="450"/>
      <c r="B1" s="450"/>
      <c r="C1" s="67"/>
    </row>
    <row r="2" spans="1:15" ht="23.25" customHeight="1" x14ac:dyDescent="0.3">
      <c r="A2" s="451" t="s">
        <v>272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7.100000000000001" customHeight="1" x14ac:dyDescent="0.2">
      <c r="N3" s="462" t="s">
        <v>76</v>
      </c>
      <c r="O3" s="462"/>
    </row>
    <row r="4" spans="1:15" ht="17.100000000000001" customHeight="1" x14ac:dyDescent="0.2">
      <c r="A4" s="439" t="s">
        <v>1</v>
      </c>
      <c r="B4" s="446" t="s">
        <v>77</v>
      </c>
      <c r="C4" s="297" t="s">
        <v>78</v>
      </c>
      <c r="D4" s="297" t="s">
        <v>79</v>
      </c>
      <c r="E4" s="460" t="s">
        <v>80</v>
      </c>
      <c r="F4" s="460" t="s">
        <v>81</v>
      </c>
      <c r="G4" s="460" t="s">
        <v>82</v>
      </c>
      <c r="H4" s="297" t="s">
        <v>83</v>
      </c>
      <c r="I4" s="297" t="s">
        <v>84</v>
      </c>
      <c r="J4" s="297" t="s">
        <v>85</v>
      </c>
      <c r="K4" s="297" t="s">
        <v>86</v>
      </c>
      <c r="L4" s="295" t="s">
        <v>87</v>
      </c>
      <c r="M4" s="295" t="s">
        <v>88</v>
      </c>
      <c r="N4" s="295" t="s">
        <v>89</v>
      </c>
      <c r="O4" s="458" t="s">
        <v>90</v>
      </c>
    </row>
    <row r="5" spans="1:15" ht="17.100000000000001" customHeight="1" x14ac:dyDescent="0.2">
      <c r="A5" s="440"/>
      <c r="B5" s="447"/>
      <c r="C5" s="84" t="s">
        <v>91</v>
      </c>
      <c r="D5" s="298" t="s">
        <v>92</v>
      </c>
      <c r="E5" s="461"/>
      <c r="F5" s="461"/>
      <c r="G5" s="461"/>
      <c r="H5" s="298" t="s">
        <v>93</v>
      </c>
      <c r="I5" s="298" t="s">
        <v>94</v>
      </c>
      <c r="J5" s="298" t="s">
        <v>95</v>
      </c>
      <c r="K5" s="298" t="s">
        <v>96</v>
      </c>
      <c r="L5" s="296" t="s">
        <v>97</v>
      </c>
      <c r="M5" s="296" t="s">
        <v>98</v>
      </c>
      <c r="N5" s="296" t="s">
        <v>99</v>
      </c>
      <c r="O5" s="459"/>
    </row>
    <row r="6" spans="1:15" ht="17.100000000000001" customHeight="1" x14ac:dyDescent="0.2">
      <c r="A6" s="69">
        <v>1</v>
      </c>
      <c r="B6" s="70" t="s">
        <v>100</v>
      </c>
      <c r="C6" s="85">
        <f t="shared" ref="C6" si="0">SUM(C7:C12)</f>
        <v>215628.97899999999</v>
      </c>
      <c r="D6" s="85">
        <f t="shared" ref="D6:K6" si="1">SUM(D7:D12)</f>
        <v>193428.5</v>
      </c>
      <c r="E6" s="85">
        <f t="shared" si="1"/>
        <v>0</v>
      </c>
      <c r="F6" s="85">
        <f t="shared" si="1"/>
        <v>0</v>
      </c>
      <c r="G6" s="85">
        <f t="shared" si="1"/>
        <v>657.23699999999997</v>
      </c>
      <c r="H6" s="85">
        <f t="shared" si="1"/>
        <v>3000</v>
      </c>
      <c r="I6" s="85">
        <f t="shared" si="1"/>
        <v>107925</v>
      </c>
      <c r="J6" s="85">
        <f t="shared" si="1"/>
        <v>28903</v>
      </c>
      <c r="K6" s="85">
        <f t="shared" si="1"/>
        <v>0</v>
      </c>
      <c r="L6" s="71">
        <f>D6+E6+F6+G6+H6+I6+J6+K6</f>
        <v>333913.73699999996</v>
      </c>
      <c r="M6" s="71">
        <f>C6+D6+E6+F6+G6+H6+I6+J6+K6</f>
        <v>549542.71600000001</v>
      </c>
      <c r="N6" s="71">
        <f>SUM(N7:N12)</f>
        <v>6370</v>
      </c>
      <c r="O6" s="71">
        <f t="shared" ref="O6:O39" si="2">M6+N6</f>
        <v>555912.71600000001</v>
      </c>
    </row>
    <row r="7" spans="1:15" ht="17.100000000000001" customHeight="1" x14ac:dyDescent="0.2">
      <c r="A7" s="436"/>
      <c r="B7" s="72" t="s">
        <v>101</v>
      </c>
      <c r="C7" s="86">
        <v>103250</v>
      </c>
      <c r="D7" s="86">
        <v>152618</v>
      </c>
      <c r="E7" s="88"/>
      <c r="F7" s="88"/>
      <c r="G7" s="86">
        <v>634</v>
      </c>
      <c r="H7" s="86">
        <v>3000</v>
      </c>
      <c r="I7" s="86">
        <v>6540</v>
      </c>
      <c r="J7" s="86">
        <v>16900</v>
      </c>
      <c r="K7" s="88"/>
      <c r="L7" s="71">
        <f t="shared" ref="L7:L39" si="3">D7+E7+F7+G7+H7+I7+J7+K7</f>
        <v>179692</v>
      </c>
      <c r="M7" s="71">
        <f t="shared" ref="M7:M39" si="4">C7+D7+E7+F7+G7+H7+I7+J7+K7</f>
        <v>282942</v>
      </c>
      <c r="N7" s="73"/>
      <c r="O7" s="71">
        <f t="shared" si="2"/>
        <v>282942</v>
      </c>
    </row>
    <row r="8" spans="1:15" ht="17.100000000000001" customHeight="1" x14ac:dyDescent="0.2">
      <c r="A8" s="437"/>
      <c r="B8" s="72" t="s">
        <v>102</v>
      </c>
      <c r="C8" s="86">
        <v>15807.315000000001</v>
      </c>
      <c r="D8" s="86">
        <v>900</v>
      </c>
      <c r="E8" s="88"/>
      <c r="F8" s="88"/>
      <c r="G8" s="88"/>
      <c r="H8" s="88"/>
      <c r="I8" s="88"/>
      <c r="J8" s="86">
        <v>544</v>
      </c>
      <c r="K8" s="88"/>
      <c r="L8" s="71">
        <f t="shared" si="3"/>
        <v>1444</v>
      </c>
      <c r="M8" s="71">
        <f t="shared" si="4"/>
        <v>17251.315000000002</v>
      </c>
      <c r="N8" s="73"/>
      <c r="O8" s="71">
        <f t="shared" si="2"/>
        <v>17251.315000000002</v>
      </c>
    </row>
    <row r="9" spans="1:15" ht="17.100000000000001" customHeight="1" x14ac:dyDescent="0.2">
      <c r="A9" s="437"/>
      <c r="B9" s="72" t="s">
        <v>103</v>
      </c>
      <c r="C9" s="86">
        <v>17294.849999999999</v>
      </c>
      <c r="D9" s="86">
        <v>2807</v>
      </c>
      <c r="E9" s="88"/>
      <c r="F9" s="88"/>
      <c r="G9" s="88"/>
      <c r="H9" s="88"/>
      <c r="I9" s="86">
        <v>100935</v>
      </c>
      <c r="J9" s="86">
        <v>149</v>
      </c>
      <c r="K9" s="88"/>
      <c r="L9" s="71">
        <f t="shared" si="3"/>
        <v>103891</v>
      </c>
      <c r="M9" s="71">
        <f t="shared" si="4"/>
        <v>121185.85</v>
      </c>
      <c r="N9" s="73"/>
      <c r="O9" s="71">
        <f t="shared" si="2"/>
        <v>121185.85</v>
      </c>
    </row>
    <row r="10" spans="1:15" ht="17.100000000000001" customHeight="1" x14ac:dyDescent="0.2">
      <c r="A10" s="437"/>
      <c r="B10" s="72" t="s">
        <v>104</v>
      </c>
      <c r="C10" s="86">
        <v>1095.1559999999999</v>
      </c>
      <c r="D10" s="86">
        <v>383</v>
      </c>
      <c r="E10" s="88"/>
      <c r="F10" s="88"/>
      <c r="G10" s="88"/>
      <c r="H10" s="88"/>
      <c r="I10" s="86">
        <v>1.5</v>
      </c>
      <c r="J10" s="86">
        <v>173.75</v>
      </c>
      <c r="K10" s="88"/>
      <c r="L10" s="71">
        <f t="shared" si="3"/>
        <v>558.25</v>
      </c>
      <c r="M10" s="71">
        <f t="shared" si="4"/>
        <v>1653.4059999999999</v>
      </c>
      <c r="N10" s="73"/>
      <c r="O10" s="71">
        <f t="shared" si="2"/>
        <v>1653.4059999999999</v>
      </c>
    </row>
    <row r="11" spans="1:15" ht="17.100000000000001" customHeight="1" x14ac:dyDescent="0.2">
      <c r="A11" s="437"/>
      <c r="B11" s="72" t="s">
        <v>105</v>
      </c>
      <c r="C11" s="86">
        <v>46753.658000000003</v>
      </c>
      <c r="D11" s="86">
        <v>18665.5</v>
      </c>
      <c r="E11" s="88"/>
      <c r="F11" s="88"/>
      <c r="G11" s="88">
        <v>23.236999999999998</v>
      </c>
      <c r="H11" s="88"/>
      <c r="I11" s="86">
        <v>198.5</v>
      </c>
      <c r="J11" s="86">
        <v>1986.25</v>
      </c>
      <c r="K11" s="88"/>
      <c r="L11" s="71">
        <f t="shared" si="3"/>
        <v>20873.487000000001</v>
      </c>
      <c r="M11" s="71">
        <f t="shared" si="4"/>
        <v>67627.145000000004</v>
      </c>
      <c r="N11" s="73">
        <v>3500</v>
      </c>
      <c r="O11" s="71">
        <f t="shared" si="2"/>
        <v>71127.145000000004</v>
      </c>
    </row>
    <row r="12" spans="1:15" ht="17.100000000000001" customHeight="1" x14ac:dyDescent="0.2">
      <c r="A12" s="438"/>
      <c r="B12" s="72" t="s">
        <v>106</v>
      </c>
      <c r="C12" s="86">
        <v>31428</v>
      </c>
      <c r="D12" s="86">
        <v>18055</v>
      </c>
      <c r="E12" s="88"/>
      <c r="F12" s="88"/>
      <c r="G12" s="88"/>
      <c r="H12" s="88"/>
      <c r="I12" s="86">
        <v>250</v>
      </c>
      <c r="J12" s="86">
        <v>9150</v>
      </c>
      <c r="K12" s="88"/>
      <c r="L12" s="71">
        <f t="shared" si="3"/>
        <v>27455</v>
      </c>
      <c r="M12" s="71">
        <f t="shared" si="4"/>
        <v>58883</v>
      </c>
      <c r="N12" s="73">
        <v>2870</v>
      </c>
      <c r="O12" s="71">
        <f t="shared" si="2"/>
        <v>61753</v>
      </c>
    </row>
    <row r="13" spans="1:15" ht="17.100000000000001" customHeight="1" x14ac:dyDescent="0.2">
      <c r="A13" s="74">
        <v>2</v>
      </c>
      <c r="B13" s="70" t="s">
        <v>107</v>
      </c>
      <c r="C13" s="85">
        <f t="shared" ref="C13:K13" si="5">C14+C15</f>
        <v>78204.006999999998</v>
      </c>
      <c r="D13" s="85">
        <f t="shared" si="5"/>
        <v>23024.21</v>
      </c>
      <c r="E13" s="85">
        <f t="shared" si="5"/>
        <v>0</v>
      </c>
      <c r="F13" s="85">
        <f t="shared" si="5"/>
        <v>0</v>
      </c>
      <c r="G13" s="85">
        <f t="shared" si="5"/>
        <v>7.1219999999999999</v>
      </c>
      <c r="H13" s="85">
        <f t="shared" si="5"/>
        <v>3000</v>
      </c>
      <c r="I13" s="85">
        <f t="shared" si="5"/>
        <v>552.1</v>
      </c>
      <c r="J13" s="85">
        <f t="shared" si="5"/>
        <v>2306</v>
      </c>
      <c r="K13" s="85">
        <f t="shared" si="5"/>
        <v>0</v>
      </c>
      <c r="L13" s="71">
        <f t="shared" si="3"/>
        <v>28889.431999999997</v>
      </c>
      <c r="M13" s="71">
        <f t="shared" si="4"/>
        <v>107093.43900000001</v>
      </c>
      <c r="N13" s="71">
        <f>N14+N15</f>
        <v>11062.1</v>
      </c>
      <c r="O13" s="71">
        <f t="shared" si="2"/>
        <v>118155.53900000002</v>
      </c>
    </row>
    <row r="14" spans="1:15" ht="17.100000000000001" customHeight="1" x14ac:dyDescent="0.2">
      <c r="A14" s="74"/>
      <c r="B14" s="72" t="s">
        <v>108</v>
      </c>
      <c r="C14" s="86">
        <v>75204.054000000004</v>
      </c>
      <c r="D14" s="86">
        <v>22571</v>
      </c>
      <c r="E14" s="88"/>
      <c r="F14" s="88"/>
      <c r="G14" s="88"/>
      <c r="H14" s="86">
        <v>3000</v>
      </c>
      <c r="I14" s="86">
        <v>545.6</v>
      </c>
      <c r="J14" s="86">
        <v>2264</v>
      </c>
      <c r="K14" s="88"/>
      <c r="L14" s="71">
        <f t="shared" si="3"/>
        <v>28380.6</v>
      </c>
      <c r="M14" s="71">
        <f t="shared" si="4"/>
        <v>103584.65400000001</v>
      </c>
      <c r="N14" s="73">
        <v>9800</v>
      </c>
      <c r="O14" s="71">
        <f t="shared" si="2"/>
        <v>113384.65400000001</v>
      </c>
    </row>
    <row r="15" spans="1:15" ht="17.100000000000001" customHeight="1" x14ac:dyDescent="0.2">
      <c r="A15" s="74"/>
      <c r="B15" s="72" t="s">
        <v>281</v>
      </c>
      <c r="C15" s="86">
        <v>2999.953</v>
      </c>
      <c r="D15" s="86">
        <v>453.21</v>
      </c>
      <c r="E15" s="88"/>
      <c r="F15" s="88"/>
      <c r="G15" s="88">
        <v>7.1219999999999999</v>
      </c>
      <c r="H15" s="88"/>
      <c r="I15" s="86">
        <v>6.5</v>
      </c>
      <c r="J15" s="86">
        <v>42</v>
      </c>
      <c r="K15" s="88"/>
      <c r="L15" s="71">
        <f t="shared" si="3"/>
        <v>508.83199999999999</v>
      </c>
      <c r="M15" s="71">
        <f t="shared" si="4"/>
        <v>3508.7849999999999</v>
      </c>
      <c r="N15" s="73">
        <v>1262.0999999999999</v>
      </c>
      <c r="O15" s="71">
        <f t="shared" si="2"/>
        <v>4770.8850000000002</v>
      </c>
    </row>
    <row r="16" spans="1:15" ht="17.100000000000001" customHeight="1" x14ac:dyDescent="0.2">
      <c r="A16" s="69">
        <v>3</v>
      </c>
      <c r="B16" s="70" t="s">
        <v>282</v>
      </c>
      <c r="C16" s="85">
        <f t="shared" ref="C16:K16" si="6">SUM(C17:C35)</f>
        <v>919095.92900000012</v>
      </c>
      <c r="D16" s="85">
        <f t="shared" si="6"/>
        <v>252719.91299999997</v>
      </c>
      <c r="E16" s="85">
        <f t="shared" si="6"/>
        <v>0</v>
      </c>
      <c r="F16" s="85">
        <f t="shared" si="6"/>
        <v>0</v>
      </c>
      <c r="G16" s="85">
        <f t="shared" si="6"/>
        <v>1065.9109999999998</v>
      </c>
      <c r="H16" s="85">
        <f t="shared" si="6"/>
        <v>459465.38099999999</v>
      </c>
      <c r="I16" s="85">
        <f t="shared" si="6"/>
        <v>1130071.2440000002</v>
      </c>
      <c r="J16" s="85">
        <f t="shared" si="6"/>
        <v>52469.705999999998</v>
      </c>
      <c r="K16" s="85">
        <f t="shared" si="6"/>
        <v>0</v>
      </c>
      <c r="L16" s="71">
        <f t="shared" si="3"/>
        <v>1895792.155</v>
      </c>
      <c r="M16" s="71">
        <f t="shared" si="4"/>
        <v>2814888.0840000003</v>
      </c>
      <c r="N16" s="71">
        <f>SUM(N17:N35)</f>
        <v>280210</v>
      </c>
      <c r="O16" s="71">
        <f t="shared" si="2"/>
        <v>3095098.0840000003</v>
      </c>
    </row>
    <row r="17" spans="1:15" ht="17.100000000000001" customHeight="1" x14ac:dyDescent="0.2">
      <c r="A17" s="436"/>
      <c r="B17" s="72" t="s">
        <v>110</v>
      </c>
      <c r="C17" s="86">
        <v>36625</v>
      </c>
      <c r="D17" s="86">
        <v>25024.374</v>
      </c>
      <c r="E17" s="88"/>
      <c r="F17" s="88"/>
      <c r="G17" s="88">
        <v>925.51099999999997</v>
      </c>
      <c r="H17" s="88"/>
      <c r="I17" s="86">
        <v>350</v>
      </c>
      <c r="J17" s="86">
        <v>6575</v>
      </c>
      <c r="K17" s="88"/>
      <c r="L17" s="71">
        <f t="shared" si="3"/>
        <v>32874.884999999995</v>
      </c>
      <c r="M17" s="71">
        <f t="shared" si="4"/>
        <v>69499.884999999995</v>
      </c>
      <c r="N17" s="73">
        <v>11550</v>
      </c>
      <c r="O17" s="71">
        <f>M17+N17</f>
        <v>81049.884999999995</v>
      </c>
    </row>
    <row r="18" spans="1:15" ht="17.100000000000001" customHeight="1" x14ac:dyDescent="0.2">
      <c r="A18" s="437"/>
      <c r="B18" s="72" t="s">
        <v>111</v>
      </c>
      <c r="C18" s="86">
        <v>163927.655</v>
      </c>
      <c r="D18" s="86">
        <v>33227.133999999998</v>
      </c>
      <c r="E18" s="88"/>
      <c r="F18" s="88"/>
      <c r="G18" s="88"/>
      <c r="H18" s="88">
        <v>457384.78100000002</v>
      </c>
      <c r="I18" s="86">
        <v>174175</v>
      </c>
      <c r="J18" s="86">
        <v>6000</v>
      </c>
      <c r="K18" s="88"/>
      <c r="L18" s="71">
        <f t="shared" si="3"/>
        <v>670786.91500000004</v>
      </c>
      <c r="M18" s="71">
        <f t="shared" si="4"/>
        <v>834714.57000000007</v>
      </c>
      <c r="N18" s="73">
        <v>39900</v>
      </c>
      <c r="O18" s="71">
        <f t="shared" si="2"/>
        <v>874614.57000000007</v>
      </c>
    </row>
    <row r="19" spans="1:15" ht="17.100000000000001" customHeight="1" x14ac:dyDescent="0.2">
      <c r="A19" s="437"/>
      <c r="B19" s="72" t="s">
        <v>112</v>
      </c>
      <c r="C19" s="86">
        <v>8474.36</v>
      </c>
      <c r="D19" s="86">
        <v>1695.835</v>
      </c>
      <c r="E19" s="88"/>
      <c r="F19" s="88"/>
      <c r="G19" s="88"/>
      <c r="H19" s="88"/>
      <c r="I19" s="86">
        <v>30.15</v>
      </c>
      <c r="J19" s="86">
        <v>179.524</v>
      </c>
      <c r="K19" s="88"/>
      <c r="L19" s="71">
        <f t="shared" si="3"/>
        <v>1905.509</v>
      </c>
      <c r="M19" s="71">
        <f t="shared" si="4"/>
        <v>10379.868999999999</v>
      </c>
      <c r="N19" s="73">
        <v>1050</v>
      </c>
      <c r="O19" s="71">
        <f t="shared" si="2"/>
        <v>11429.868999999999</v>
      </c>
    </row>
    <row r="20" spans="1:15" ht="17.100000000000001" customHeight="1" x14ac:dyDescent="0.2">
      <c r="A20" s="437"/>
      <c r="B20" s="72" t="s">
        <v>113</v>
      </c>
      <c r="C20" s="86">
        <v>1099.0899999999999</v>
      </c>
      <c r="D20" s="86">
        <v>399.64400000000001</v>
      </c>
      <c r="E20" s="88"/>
      <c r="F20" s="88"/>
      <c r="G20" s="88"/>
      <c r="H20" s="88"/>
      <c r="I20" s="86">
        <v>1.25</v>
      </c>
      <c r="J20" s="86">
        <v>260</v>
      </c>
      <c r="K20" s="88"/>
      <c r="L20" s="71">
        <f t="shared" si="3"/>
        <v>660.89400000000001</v>
      </c>
      <c r="M20" s="71">
        <f t="shared" si="4"/>
        <v>1759.9839999999999</v>
      </c>
      <c r="N20" s="73">
        <v>910</v>
      </c>
      <c r="O20" s="71">
        <f t="shared" si="2"/>
        <v>2669.9839999999999</v>
      </c>
    </row>
    <row r="21" spans="1:15" ht="17.100000000000001" customHeight="1" x14ac:dyDescent="0.2">
      <c r="A21" s="437"/>
      <c r="B21" s="72" t="s">
        <v>114</v>
      </c>
      <c r="C21" s="86">
        <v>50964.737000000001</v>
      </c>
      <c r="D21" s="86">
        <v>64568.205000000002</v>
      </c>
      <c r="E21" s="88"/>
      <c r="F21" s="88"/>
      <c r="G21" s="86">
        <v>56.16</v>
      </c>
      <c r="H21" s="86">
        <v>452.5</v>
      </c>
      <c r="I21" s="86">
        <v>387547.89</v>
      </c>
      <c r="J21" s="86">
        <v>1165.3699999999999</v>
      </c>
      <c r="K21" s="88"/>
      <c r="L21" s="71">
        <f t="shared" si="3"/>
        <v>453790.125</v>
      </c>
      <c r="M21" s="71">
        <f t="shared" si="4"/>
        <v>504754.86200000002</v>
      </c>
      <c r="N21" s="73">
        <v>59500</v>
      </c>
      <c r="O21" s="71">
        <f t="shared" si="2"/>
        <v>564254.86199999996</v>
      </c>
    </row>
    <row r="22" spans="1:15" ht="17.100000000000001" customHeight="1" x14ac:dyDescent="0.2">
      <c r="A22" s="437"/>
      <c r="B22" s="72" t="s">
        <v>283</v>
      </c>
      <c r="C22" s="86">
        <v>1312.04</v>
      </c>
      <c r="D22" s="86">
        <v>217.499</v>
      </c>
      <c r="E22" s="88"/>
      <c r="F22" s="88"/>
      <c r="G22" s="88"/>
      <c r="H22" s="88"/>
      <c r="I22" s="86">
        <v>7.2359999999999998</v>
      </c>
      <c r="J22" s="86">
        <v>45.75</v>
      </c>
      <c r="K22" s="88"/>
      <c r="L22" s="71">
        <f t="shared" si="3"/>
        <v>270.48500000000001</v>
      </c>
      <c r="M22" s="71">
        <f t="shared" si="4"/>
        <v>1582.5250000000001</v>
      </c>
      <c r="N22" s="73"/>
      <c r="O22" s="71">
        <f t="shared" si="2"/>
        <v>1582.5250000000001</v>
      </c>
    </row>
    <row r="23" spans="1:15" ht="17.100000000000001" customHeight="1" x14ac:dyDescent="0.2">
      <c r="A23" s="437"/>
      <c r="B23" s="72" t="s">
        <v>115</v>
      </c>
      <c r="C23" s="86">
        <v>152275.39300000001</v>
      </c>
      <c r="D23" s="86">
        <v>59000</v>
      </c>
      <c r="E23" s="88"/>
      <c r="F23" s="88"/>
      <c r="G23" s="88">
        <v>84.24</v>
      </c>
      <c r="H23" s="86">
        <v>1507.5</v>
      </c>
      <c r="I23" s="86">
        <v>273660.99599999998</v>
      </c>
      <c r="J23" s="86">
        <v>18226.733</v>
      </c>
      <c r="K23" s="88"/>
      <c r="L23" s="71">
        <f t="shared" si="3"/>
        <v>352479.46899999998</v>
      </c>
      <c r="M23" s="71">
        <f t="shared" si="4"/>
        <v>504754.86199999996</v>
      </c>
      <c r="N23" s="73">
        <v>59500</v>
      </c>
      <c r="O23" s="71">
        <f t="shared" si="2"/>
        <v>564254.86199999996</v>
      </c>
    </row>
    <row r="24" spans="1:15" ht="17.100000000000001" customHeight="1" x14ac:dyDescent="0.2">
      <c r="A24" s="294"/>
      <c r="B24" s="72" t="s">
        <v>161</v>
      </c>
      <c r="C24" s="86">
        <v>2600.3290000000002</v>
      </c>
      <c r="D24" s="86">
        <v>521.30700000000002</v>
      </c>
      <c r="E24" s="88"/>
      <c r="F24" s="88"/>
      <c r="G24" s="88"/>
      <c r="H24" s="88"/>
      <c r="I24" s="86">
        <v>7</v>
      </c>
      <c r="J24" s="86">
        <v>18.718</v>
      </c>
      <c r="K24" s="88"/>
      <c r="L24" s="71">
        <f t="shared" si="3"/>
        <v>547.02499999999998</v>
      </c>
      <c r="M24" s="71">
        <f t="shared" si="4"/>
        <v>3147.3540000000003</v>
      </c>
      <c r="N24" s="73"/>
      <c r="O24" s="71">
        <f>M24+N24</f>
        <v>3147.3540000000003</v>
      </c>
    </row>
    <row r="25" spans="1:15" ht="17.100000000000001" customHeight="1" x14ac:dyDescent="0.2">
      <c r="A25" s="294"/>
      <c r="B25" s="72" t="s">
        <v>284</v>
      </c>
      <c r="C25" s="86">
        <v>4253.1530000000002</v>
      </c>
      <c r="D25" s="86">
        <v>1447.778</v>
      </c>
      <c r="E25" s="88"/>
      <c r="F25" s="88"/>
      <c r="G25" s="88"/>
      <c r="H25" s="86">
        <v>120.6</v>
      </c>
      <c r="I25" s="86">
        <v>87.177000000000007</v>
      </c>
      <c r="J25" s="86">
        <v>214.5</v>
      </c>
      <c r="K25" s="88"/>
      <c r="L25" s="71">
        <f t="shared" si="3"/>
        <v>1870.0549999999998</v>
      </c>
      <c r="M25" s="71">
        <f t="shared" si="4"/>
        <v>6123.2080000000005</v>
      </c>
      <c r="N25" s="73">
        <v>15400</v>
      </c>
      <c r="O25" s="71">
        <f t="shared" si="2"/>
        <v>21523.207999999999</v>
      </c>
    </row>
    <row r="26" spans="1:15" ht="17.100000000000001" customHeight="1" x14ac:dyDescent="0.2">
      <c r="A26" s="294"/>
      <c r="B26" s="72" t="s">
        <v>280</v>
      </c>
      <c r="C26" s="86">
        <v>1015.054</v>
      </c>
      <c r="D26" s="86">
        <v>198.94200000000001</v>
      </c>
      <c r="E26" s="88"/>
      <c r="F26" s="88"/>
      <c r="G26" s="88"/>
      <c r="H26" s="88"/>
      <c r="I26" s="86">
        <v>5</v>
      </c>
      <c r="J26" s="86">
        <v>12.5</v>
      </c>
      <c r="K26" s="88"/>
      <c r="L26" s="71">
        <f t="shared" si="3"/>
        <v>216.44200000000001</v>
      </c>
      <c r="M26" s="71">
        <f t="shared" si="4"/>
        <v>1231.4960000000001</v>
      </c>
      <c r="N26" s="73"/>
      <c r="O26" s="71">
        <f t="shared" si="2"/>
        <v>1231.4960000000001</v>
      </c>
    </row>
    <row r="27" spans="1:15" ht="17.100000000000001" customHeight="1" x14ac:dyDescent="0.2">
      <c r="A27" s="294"/>
      <c r="B27" s="72" t="s">
        <v>116</v>
      </c>
      <c r="C27" s="86">
        <v>53023.849000000002</v>
      </c>
      <c r="D27" s="86">
        <v>6448.4030000000002</v>
      </c>
      <c r="E27" s="88"/>
      <c r="F27" s="88"/>
      <c r="G27" s="88"/>
      <c r="H27" s="88"/>
      <c r="I27" s="86">
        <v>2497.85</v>
      </c>
      <c r="J27" s="86">
        <v>830.13099999999997</v>
      </c>
      <c r="K27" s="88"/>
      <c r="L27" s="71">
        <f t="shared" si="3"/>
        <v>9776.384</v>
      </c>
      <c r="M27" s="71">
        <f t="shared" si="4"/>
        <v>62800.233</v>
      </c>
      <c r="N27" s="73"/>
      <c r="O27" s="71">
        <f t="shared" si="2"/>
        <v>62800.233</v>
      </c>
    </row>
    <row r="28" spans="1:15" ht="17.100000000000001" customHeight="1" x14ac:dyDescent="0.2">
      <c r="A28" s="294"/>
      <c r="B28" s="72" t="s">
        <v>117</v>
      </c>
      <c r="C28" s="86">
        <v>170840.63500000001</v>
      </c>
      <c r="D28" s="86">
        <v>20057</v>
      </c>
      <c r="E28" s="88"/>
      <c r="F28" s="88"/>
      <c r="G28" s="88"/>
      <c r="H28" s="88"/>
      <c r="I28" s="86">
        <v>44.185000000000002</v>
      </c>
      <c r="J28" s="86">
        <v>3750</v>
      </c>
      <c r="K28" s="88"/>
      <c r="L28" s="71">
        <f t="shared" si="3"/>
        <v>23851.185000000001</v>
      </c>
      <c r="M28" s="71">
        <f t="shared" si="4"/>
        <v>194691.82</v>
      </c>
      <c r="N28" s="73">
        <v>28000</v>
      </c>
      <c r="O28" s="71">
        <f t="shared" si="2"/>
        <v>222691.82</v>
      </c>
    </row>
    <row r="29" spans="1:15" ht="17.100000000000001" customHeight="1" x14ac:dyDescent="0.2">
      <c r="A29" s="294"/>
      <c r="B29" s="72" t="s">
        <v>162</v>
      </c>
      <c r="C29" s="86">
        <v>2331.4609999999998</v>
      </c>
      <c r="D29" s="86">
        <v>1167</v>
      </c>
      <c r="E29" s="88"/>
      <c r="F29" s="88"/>
      <c r="G29" s="88"/>
      <c r="H29" s="88"/>
      <c r="I29" s="86">
        <v>6</v>
      </c>
      <c r="J29" s="86">
        <v>270</v>
      </c>
      <c r="K29" s="88"/>
      <c r="L29" s="71">
        <f t="shared" si="3"/>
        <v>1443</v>
      </c>
      <c r="M29" s="71">
        <f t="shared" si="4"/>
        <v>3774.4609999999998</v>
      </c>
      <c r="N29" s="73"/>
      <c r="O29" s="71">
        <f t="shared" si="2"/>
        <v>3774.4609999999998</v>
      </c>
    </row>
    <row r="30" spans="1:15" ht="17.100000000000001" customHeight="1" x14ac:dyDescent="0.2">
      <c r="A30" s="294"/>
      <c r="B30" s="72" t="s">
        <v>118</v>
      </c>
      <c r="C30" s="86">
        <v>219862.38399999999</v>
      </c>
      <c r="D30" s="86">
        <v>11282.9</v>
      </c>
      <c r="E30" s="88"/>
      <c r="F30" s="88"/>
      <c r="G30" s="88"/>
      <c r="H30" s="88"/>
      <c r="I30" s="86">
        <v>6071.5</v>
      </c>
      <c r="J30" s="86">
        <v>2182.6869999999999</v>
      </c>
      <c r="K30" s="88"/>
      <c r="L30" s="71">
        <f t="shared" si="3"/>
        <v>19537.087</v>
      </c>
      <c r="M30" s="71">
        <f t="shared" si="4"/>
        <v>239399.47099999999</v>
      </c>
      <c r="N30" s="73"/>
      <c r="O30" s="71">
        <f t="shared" si="2"/>
        <v>239399.47099999999</v>
      </c>
    </row>
    <row r="31" spans="1:15" ht="17.100000000000001" customHeight="1" x14ac:dyDescent="0.2">
      <c r="A31" s="294"/>
      <c r="B31" s="72" t="s">
        <v>119</v>
      </c>
      <c r="C31" s="86">
        <v>14443.15</v>
      </c>
      <c r="D31" s="86">
        <v>10599.557000000001</v>
      </c>
      <c r="E31" s="88"/>
      <c r="F31" s="88"/>
      <c r="G31" s="88"/>
      <c r="H31" s="88"/>
      <c r="I31" s="86">
        <v>122.61199999999999</v>
      </c>
      <c r="J31" s="86">
        <v>1361.11</v>
      </c>
      <c r="K31" s="88"/>
      <c r="L31" s="71">
        <f t="shared" si="3"/>
        <v>12083.279</v>
      </c>
      <c r="M31" s="71">
        <f t="shared" si="4"/>
        <v>26526.429000000004</v>
      </c>
      <c r="N31" s="73">
        <v>8400</v>
      </c>
      <c r="O31" s="71">
        <f t="shared" si="2"/>
        <v>34926.429000000004</v>
      </c>
    </row>
    <row r="32" spans="1:15" ht="17.100000000000001" customHeight="1" x14ac:dyDescent="0.2">
      <c r="A32" s="294"/>
      <c r="B32" s="72" t="s">
        <v>120</v>
      </c>
      <c r="C32" s="86">
        <v>10567.537</v>
      </c>
      <c r="D32" s="86">
        <v>1062.335</v>
      </c>
      <c r="E32" s="88"/>
      <c r="F32" s="88"/>
      <c r="G32" s="88"/>
      <c r="H32" s="88"/>
      <c r="I32" s="86">
        <v>427.39800000000002</v>
      </c>
      <c r="J32" s="86">
        <v>287.93299999999999</v>
      </c>
      <c r="K32" s="88"/>
      <c r="L32" s="71">
        <f t="shared" si="3"/>
        <v>1777.6660000000002</v>
      </c>
      <c r="M32" s="71">
        <f t="shared" si="4"/>
        <v>12345.202999999998</v>
      </c>
      <c r="N32" s="73"/>
      <c r="O32" s="71">
        <f t="shared" si="2"/>
        <v>12345.202999999998</v>
      </c>
    </row>
    <row r="33" spans="1:15" ht="17.100000000000001" customHeight="1" x14ac:dyDescent="0.2">
      <c r="A33" s="294"/>
      <c r="B33" s="72" t="s">
        <v>121</v>
      </c>
      <c r="C33" s="86">
        <v>9837.0889999999999</v>
      </c>
      <c r="D33" s="86">
        <v>1039</v>
      </c>
      <c r="E33" s="88"/>
      <c r="F33" s="88"/>
      <c r="G33" s="88"/>
      <c r="H33" s="88"/>
      <c r="I33" s="86">
        <v>12.5</v>
      </c>
      <c r="J33" s="86">
        <v>969.75</v>
      </c>
      <c r="K33" s="88"/>
      <c r="L33" s="71">
        <f t="shared" si="3"/>
        <v>2021.25</v>
      </c>
      <c r="M33" s="71">
        <f t="shared" si="4"/>
        <v>11858.339</v>
      </c>
      <c r="N33" s="73"/>
      <c r="O33" s="71">
        <f t="shared" si="2"/>
        <v>11858.339</v>
      </c>
    </row>
    <row r="34" spans="1:15" ht="17.100000000000001" customHeight="1" x14ac:dyDescent="0.2">
      <c r="A34" s="294"/>
      <c r="B34" s="72" t="s">
        <v>122</v>
      </c>
      <c r="C34" s="86">
        <v>13922.513000000001</v>
      </c>
      <c r="D34" s="86">
        <v>14562</v>
      </c>
      <c r="E34" s="88"/>
      <c r="F34" s="88"/>
      <c r="G34" s="88"/>
      <c r="H34" s="88"/>
      <c r="I34" s="86">
        <v>285007.5</v>
      </c>
      <c r="J34" s="86">
        <v>10000</v>
      </c>
      <c r="K34" s="88"/>
      <c r="L34" s="71">
        <f t="shared" si="3"/>
        <v>309569.5</v>
      </c>
      <c r="M34" s="71">
        <f t="shared" si="4"/>
        <v>323492.01299999998</v>
      </c>
      <c r="N34" s="73">
        <v>56000</v>
      </c>
      <c r="O34" s="71">
        <f t="shared" si="2"/>
        <v>379492.01299999998</v>
      </c>
    </row>
    <row r="35" spans="1:15" ht="17.100000000000001" customHeight="1" x14ac:dyDescent="0.2">
      <c r="A35" s="294"/>
      <c r="B35" s="72" t="s">
        <v>163</v>
      </c>
      <c r="C35" s="86">
        <v>1720.5</v>
      </c>
      <c r="D35" s="86">
        <v>201</v>
      </c>
      <c r="E35" s="88"/>
      <c r="F35" s="88"/>
      <c r="G35" s="88"/>
      <c r="H35" s="88"/>
      <c r="I35" s="86">
        <v>10</v>
      </c>
      <c r="J35" s="86">
        <v>120</v>
      </c>
      <c r="K35" s="88"/>
      <c r="L35" s="71">
        <f t="shared" si="3"/>
        <v>331</v>
      </c>
      <c r="M35" s="71">
        <f t="shared" si="4"/>
        <v>2051.5</v>
      </c>
      <c r="N35" s="73"/>
      <c r="O35" s="71">
        <f t="shared" si="2"/>
        <v>2051.5</v>
      </c>
    </row>
    <row r="36" spans="1:15" ht="17.100000000000001" customHeight="1" x14ac:dyDescent="0.2">
      <c r="A36" s="74">
        <v>4</v>
      </c>
      <c r="B36" s="72" t="s">
        <v>123</v>
      </c>
      <c r="C36" s="86">
        <v>223084.48800000001</v>
      </c>
      <c r="D36" s="86">
        <v>112792</v>
      </c>
      <c r="E36" s="88"/>
      <c r="F36" s="88"/>
      <c r="G36" s="88">
        <v>13643.983</v>
      </c>
      <c r="H36" s="88"/>
      <c r="I36" s="86">
        <v>25091.35</v>
      </c>
      <c r="J36" s="86">
        <v>6860.65</v>
      </c>
      <c r="K36" s="88"/>
      <c r="L36" s="71">
        <f t="shared" si="3"/>
        <v>158387.98300000001</v>
      </c>
      <c r="M36" s="71">
        <f t="shared" si="4"/>
        <v>381472.47100000002</v>
      </c>
      <c r="N36" s="73">
        <v>70000</v>
      </c>
      <c r="O36" s="71">
        <f t="shared" si="2"/>
        <v>451472.47100000002</v>
      </c>
    </row>
    <row r="37" spans="1:15" ht="17.100000000000001" customHeight="1" x14ac:dyDescent="0.2">
      <c r="A37" s="69">
        <v>5</v>
      </c>
      <c r="B37" s="70" t="s">
        <v>124</v>
      </c>
      <c r="C37" s="85">
        <f t="shared" ref="C37:K37" si="7">SUM(C38:C39)</f>
        <v>117887.844</v>
      </c>
      <c r="D37" s="85">
        <f t="shared" si="7"/>
        <v>64542.2</v>
      </c>
      <c r="E37" s="85">
        <f t="shared" si="7"/>
        <v>1930675.801</v>
      </c>
      <c r="F37" s="85">
        <f t="shared" si="7"/>
        <v>826580.64599999995</v>
      </c>
      <c r="G37" s="85">
        <f t="shared" si="7"/>
        <v>1723601.2750000001</v>
      </c>
      <c r="H37" s="85">
        <f t="shared" si="7"/>
        <v>63300</v>
      </c>
      <c r="I37" s="85">
        <f t="shared" si="7"/>
        <v>8153711.5140000004</v>
      </c>
      <c r="J37" s="85">
        <f t="shared" si="7"/>
        <v>215924.75</v>
      </c>
      <c r="K37" s="85">
        <f t="shared" si="7"/>
        <v>6825000</v>
      </c>
      <c r="L37" s="71">
        <f t="shared" si="3"/>
        <v>19803336.186000001</v>
      </c>
      <c r="M37" s="71">
        <f t="shared" si="4"/>
        <v>19921224.030000001</v>
      </c>
      <c r="N37" s="71">
        <f>SUM(N38:N39)</f>
        <v>2240996.7239999999</v>
      </c>
      <c r="O37" s="71">
        <f t="shared" si="2"/>
        <v>22162220.754000001</v>
      </c>
    </row>
    <row r="38" spans="1:15" ht="17.100000000000001" customHeight="1" x14ac:dyDescent="0.2">
      <c r="A38" s="436"/>
      <c r="B38" s="72" t="s">
        <v>125</v>
      </c>
      <c r="C38" s="86">
        <v>117887.844</v>
      </c>
      <c r="D38" s="88">
        <v>46474.2</v>
      </c>
      <c r="E38" s="88"/>
      <c r="F38" s="88"/>
      <c r="G38" s="88">
        <v>26991.745999999999</v>
      </c>
      <c r="H38" s="88"/>
      <c r="I38" s="88">
        <v>2152</v>
      </c>
      <c r="J38" s="88">
        <v>215924.75</v>
      </c>
      <c r="K38" s="88"/>
      <c r="L38" s="71">
        <f t="shared" si="3"/>
        <v>291542.696</v>
      </c>
      <c r="M38" s="71">
        <f t="shared" si="4"/>
        <v>409430.54</v>
      </c>
      <c r="N38" s="73">
        <v>98000</v>
      </c>
      <c r="O38" s="71">
        <f t="shared" si="2"/>
        <v>507430.54</v>
      </c>
    </row>
    <row r="39" spans="1:15" ht="17.100000000000001" customHeight="1" x14ac:dyDescent="0.2">
      <c r="A39" s="438"/>
      <c r="B39" s="72" t="s">
        <v>126</v>
      </c>
      <c r="C39" s="86"/>
      <c r="D39" s="88">
        <v>18068</v>
      </c>
      <c r="E39" s="88">
        <v>1930675.801</v>
      </c>
      <c r="F39" s="88">
        <v>826580.64599999995</v>
      </c>
      <c r="G39" s="88">
        <v>1696609.5290000001</v>
      </c>
      <c r="H39" s="88">
        <v>63300</v>
      </c>
      <c r="I39" s="88">
        <v>8151559.5140000004</v>
      </c>
      <c r="J39" s="88"/>
      <c r="K39" s="88">
        <v>6825000</v>
      </c>
      <c r="L39" s="71">
        <f t="shared" si="3"/>
        <v>19511793.490000002</v>
      </c>
      <c r="M39" s="71">
        <f t="shared" si="4"/>
        <v>19511793.490000002</v>
      </c>
      <c r="N39" s="73">
        <v>2142996.7239999999</v>
      </c>
      <c r="O39" s="71">
        <f t="shared" si="2"/>
        <v>21654790.214000002</v>
      </c>
    </row>
    <row r="40" spans="1:15" ht="17.100000000000001" customHeight="1" x14ac:dyDescent="0.2">
      <c r="A40" s="75"/>
      <c r="B40" s="76"/>
      <c r="C40" s="5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 t="s">
        <v>296</v>
      </c>
    </row>
    <row r="41" spans="1:15" ht="17.100000000000001" customHeight="1" x14ac:dyDescent="0.2">
      <c r="A41" s="79"/>
      <c r="B41" s="80"/>
      <c r="C41" s="56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7.100000000000001" customHeight="1" x14ac:dyDescent="0.2">
      <c r="A42" s="439" t="s">
        <v>1</v>
      </c>
      <c r="B42" s="441" t="s">
        <v>77</v>
      </c>
      <c r="C42" s="297" t="s">
        <v>78</v>
      </c>
      <c r="D42" s="297" t="s">
        <v>79</v>
      </c>
      <c r="E42" s="460" t="s">
        <v>80</v>
      </c>
      <c r="F42" s="460" t="s">
        <v>81</v>
      </c>
      <c r="G42" s="460" t="s">
        <v>82</v>
      </c>
      <c r="H42" s="297" t="s">
        <v>83</v>
      </c>
      <c r="I42" s="297" t="s">
        <v>84</v>
      </c>
      <c r="J42" s="297" t="s">
        <v>85</v>
      </c>
      <c r="K42" s="297" t="s">
        <v>86</v>
      </c>
      <c r="L42" s="295" t="s">
        <v>87</v>
      </c>
      <c r="M42" s="295" t="s">
        <v>88</v>
      </c>
      <c r="N42" s="295" t="s">
        <v>89</v>
      </c>
      <c r="O42" s="458" t="s">
        <v>90</v>
      </c>
    </row>
    <row r="43" spans="1:15" ht="17.100000000000001" customHeight="1" x14ac:dyDescent="0.2">
      <c r="A43" s="440"/>
      <c r="B43" s="442"/>
      <c r="C43" s="84" t="s">
        <v>91</v>
      </c>
      <c r="D43" s="298" t="s">
        <v>92</v>
      </c>
      <c r="E43" s="461"/>
      <c r="F43" s="461"/>
      <c r="G43" s="461"/>
      <c r="H43" s="298" t="s">
        <v>93</v>
      </c>
      <c r="I43" s="298" t="s">
        <v>94</v>
      </c>
      <c r="J43" s="298" t="s">
        <v>95</v>
      </c>
      <c r="K43" s="298" t="s">
        <v>96</v>
      </c>
      <c r="L43" s="296" t="s">
        <v>97</v>
      </c>
      <c r="M43" s="296" t="s">
        <v>98</v>
      </c>
      <c r="N43" s="296" t="s">
        <v>99</v>
      </c>
      <c r="O43" s="459"/>
    </row>
    <row r="44" spans="1:15" ht="17.100000000000001" customHeight="1" x14ac:dyDescent="0.2">
      <c r="A44" s="74">
        <v>6</v>
      </c>
      <c r="B44" s="52" t="s">
        <v>127</v>
      </c>
      <c r="C44" s="86">
        <v>8313605.2659999998</v>
      </c>
      <c r="D44" s="86">
        <v>901182.90800000005</v>
      </c>
      <c r="E44" s="88"/>
      <c r="F44" s="88"/>
      <c r="G44" s="88">
        <v>380.99</v>
      </c>
      <c r="H44" s="88"/>
      <c r="I44" s="86">
        <v>36935</v>
      </c>
      <c r="J44" s="86">
        <v>91114.15</v>
      </c>
      <c r="K44" s="88"/>
      <c r="L44" s="71">
        <f t="shared" ref="L44:L80" si="8">D44+E44+F44+G44+H44+I44+J44+K44</f>
        <v>1029613.0480000001</v>
      </c>
      <c r="M44" s="71">
        <f t="shared" ref="M44:M80" si="9">C44+D44+E44+F44+G44+H44+I44+J44+K44</f>
        <v>9343218.3140000012</v>
      </c>
      <c r="N44" s="73">
        <v>227780</v>
      </c>
      <c r="O44" s="71">
        <f t="shared" ref="O44:O80" si="10">M44+N44</f>
        <v>9570998.3140000012</v>
      </c>
    </row>
    <row r="45" spans="1:15" ht="17.100000000000001" customHeight="1" x14ac:dyDescent="0.2">
      <c r="A45" s="74">
        <v>7</v>
      </c>
      <c r="B45" s="52" t="s">
        <v>128</v>
      </c>
      <c r="C45" s="86">
        <v>110245.79300000001</v>
      </c>
      <c r="D45" s="86">
        <v>16730.534</v>
      </c>
      <c r="E45" s="88"/>
      <c r="F45" s="88"/>
      <c r="G45" s="88">
        <v>1141.9559999999999</v>
      </c>
      <c r="H45" s="88">
        <v>505384</v>
      </c>
      <c r="I45" s="86">
        <v>6196.2110000000002</v>
      </c>
      <c r="J45" s="86">
        <v>1931</v>
      </c>
      <c r="K45" s="88"/>
      <c r="L45" s="71">
        <f t="shared" si="8"/>
        <v>531383.701</v>
      </c>
      <c r="M45" s="71">
        <f t="shared" si="9"/>
        <v>641629.49400000006</v>
      </c>
      <c r="N45" s="73">
        <v>105000</v>
      </c>
      <c r="O45" s="71">
        <f t="shared" si="10"/>
        <v>746629.49400000006</v>
      </c>
    </row>
    <row r="46" spans="1:15" ht="17.100000000000001" customHeight="1" x14ac:dyDescent="0.2">
      <c r="A46" s="74">
        <v>8</v>
      </c>
      <c r="B46" s="52" t="s">
        <v>129</v>
      </c>
      <c r="C46" s="86">
        <v>2474161.0320000001</v>
      </c>
      <c r="D46" s="86">
        <v>2283104</v>
      </c>
      <c r="E46" s="88"/>
      <c r="F46" s="88"/>
      <c r="G46" s="88">
        <v>16871.406999999999</v>
      </c>
      <c r="H46" s="88"/>
      <c r="I46" s="86">
        <v>50943.75</v>
      </c>
      <c r="J46" s="86">
        <v>116850</v>
      </c>
      <c r="K46" s="88"/>
      <c r="L46" s="71">
        <f t="shared" si="8"/>
        <v>2467769.1570000001</v>
      </c>
      <c r="M46" s="71">
        <f t="shared" si="9"/>
        <v>4941930.1889999993</v>
      </c>
      <c r="N46" s="73">
        <v>735000</v>
      </c>
      <c r="O46" s="71">
        <f t="shared" si="10"/>
        <v>5676930.1889999993</v>
      </c>
    </row>
    <row r="47" spans="1:15" ht="17.100000000000001" customHeight="1" x14ac:dyDescent="0.2">
      <c r="A47" s="74">
        <v>9</v>
      </c>
      <c r="B47" s="52" t="s">
        <v>130</v>
      </c>
      <c r="C47" s="86">
        <v>3477658.5</v>
      </c>
      <c r="D47" s="86">
        <v>1918139</v>
      </c>
      <c r="E47" s="88"/>
      <c r="F47" s="86"/>
      <c r="G47" s="88">
        <v>12.882</v>
      </c>
      <c r="H47" s="88"/>
      <c r="I47" s="86">
        <v>10876.5</v>
      </c>
      <c r="J47" s="86">
        <v>1514021</v>
      </c>
      <c r="K47" s="88"/>
      <c r="L47" s="71">
        <f t="shared" si="8"/>
        <v>3443049.3820000002</v>
      </c>
      <c r="M47" s="71">
        <f t="shared" si="9"/>
        <v>6920707.8820000002</v>
      </c>
      <c r="N47" s="73">
        <v>140000</v>
      </c>
      <c r="O47" s="71">
        <f t="shared" si="10"/>
        <v>7060707.8820000002</v>
      </c>
    </row>
    <row r="48" spans="1:15" ht="17.100000000000001" customHeight="1" x14ac:dyDescent="0.2">
      <c r="A48" s="74">
        <v>10</v>
      </c>
      <c r="B48" s="52" t="s">
        <v>131</v>
      </c>
      <c r="C48" s="86">
        <v>277894.10600000003</v>
      </c>
      <c r="D48" s="86">
        <v>155989</v>
      </c>
      <c r="E48" s="88"/>
      <c r="F48" s="88"/>
      <c r="G48" s="88">
        <v>5.85</v>
      </c>
      <c r="H48" s="88"/>
      <c r="I48" s="86">
        <v>834.2</v>
      </c>
      <c r="J48" s="86">
        <v>15027</v>
      </c>
      <c r="K48" s="88"/>
      <c r="L48" s="71">
        <f t="shared" si="8"/>
        <v>171856.05000000002</v>
      </c>
      <c r="M48" s="71">
        <f t="shared" si="9"/>
        <v>449750.15600000002</v>
      </c>
      <c r="N48" s="73">
        <v>9100</v>
      </c>
      <c r="O48" s="71">
        <f t="shared" si="10"/>
        <v>458850.15600000002</v>
      </c>
    </row>
    <row r="49" spans="1:15" ht="17.100000000000001" customHeight="1" x14ac:dyDescent="0.2">
      <c r="A49" s="74">
        <v>11</v>
      </c>
      <c r="B49" s="52" t="s">
        <v>132</v>
      </c>
      <c r="C49" s="86">
        <v>7024061.0650000004</v>
      </c>
      <c r="D49" s="86">
        <v>369239.75</v>
      </c>
      <c r="E49" s="88"/>
      <c r="F49" s="86"/>
      <c r="G49" s="86">
        <v>5955.5829999999996</v>
      </c>
      <c r="H49" s="88"/>
      <c r="I49" s="86">
        <v>23974.25</v>
      </c>
      <c r="J49" s="86">
        <v>180005.06</v>
      </c>
      <c r="K49" s="88"/>
      <c r="L49" s="71">
        <f t="shared" si="8"/>
        <v>579174.64299999992</v>
      </c>
      <c r="M49" s="71">
        <f t="shared" si="9"/>
        <v>7603235.7079999996</v>
      </c>
      <c r="N49" s="73">
        <v>455000</v>
      </c>
      <c r="O49" s="71">
        <f t="shared" si="10"/>
        <v>8058235.7079999996</v>
      </c>
    </row>
    <row r="50" spans="1:15" ht="17.100000000000001" customHeight="1" x14ac:dyDescent="0.2">
      <c r="A50" s="74">
        <v>12</v>
      </c>
      <c r="B50" s="52" t="s">
        <v>133</v>
      </c>
      <c r="C50" s="86">
        <v>47164.06</v>
      </c>
      <c r="D50" s="86">
        <v>26000</v>
      </c>
      <c r="E50" s="88"/>
      <c r="F50" s="88"/>
      <c r="G50" s="88">
        <v>117</v>
      </c>
      <c r="H50" s="88"/>
      <c r="I50" s="86">
        <v>53617</v>
      </c>
      <c r="J50" s="86">
        <v>4173.25</v>
      </c>
      <c r="K50" s="88"/>
      <c r="L50" s="71">
        <f t="shared" si="8"/>
        <v>83907.25</v>
      </c>
      <c r="M50" s="71">
        <f t="shared" si="9"/>
        <v>131071.31</v>
      </c>
      <c r="N50" s="73">
        <v>609000</v>
      </c>
      <c r="O50" s="71">
        <f t="shared" si="10"/>
        <v>740071.31</v>
      </c>
    </row>
    <row r="51" spans="1:15" ht="17.100000000000001" customHeight="1" x14ac:dyDescent="0.2">
      <c r="A51" s="74">
        <v>13</v>
      </c>
      <c r="B51" s="52" t="s">
        <v>134</v>
      </c>
      <c r="C51" s="86">
        <v>34890.635999999999</v>
      </c>
      <c r="D51" s="86">
        <v>10728.210999999999</v>
      </c>
      <c r="E51" s="88"/>
      <c r="F51" s="88">
        <v>1360000</v>
      </c>
      <c r="G51" s="88">
        <v>452.2</v>
      </c>
      <c r="H51" s="86">
        <v>4000000</v>
      </c>
      <c r="I51" s="86">
        <v>450.21</v>
      </c>
      <c r="J51" s="86">
        <v>626</v>
      </c>
      <c r="K51" s="88"/>
      <c r="L51" s="71">
        <f t="shared" si="8"/>
        <v>5372256.6210000003</v>
      </c>
      <c r="M51" s="71">
        <f t="shared" si="9"/>
        <v>5407147.2570000002</v>
      </c>
      <c r="N51" s="73">
        <v>28000</v>
      </c>
      <c r="O51" s="71">
        <f t="shared" si="10"/>
        <v>5435147.2570000002</v>
      </c>
    </row>
    <row r="52" spans="1:15" ht="17.100000000000001" customHeight="1" x14ac:dyDescent="0.2">
      <c r="A52" s="74">
        <v>14</v>
      </c>
      <c r="B52" s="52" t="s">
        <v>135</v>
      </c>
      <c r="C52" s="86">
        <v>103164.077</v>
      </c>
      <c r="D52" s="86">
        <v>15342</v>
      </c>
      <c r="E52" s="88"/>
      <c r="F52" s="88"/>
      <c r="G52" s="86">
        <v>42554.321000000004</v>
      </c>
      <c r="H52" s="88"/>
      <c r="I52" s="86">
        <v>22881</v>
      </c>
      <c r="J52" s="86">
        <v>3233</v>
      </c>
      <c r="K52" s="88"/>
      <c r="L52" s="71">
        <f t="shared" si="8"/>
        <v>84010.320999999996</v>
      </c>
      <c r="M52" s="71">
        <f t="shared" si="9"/>
        <v>187174.39800000002</v>
      </c>
      <c r="N52" s="73">
        <v>112000</v>
      </c>
      <c r="O52" s="71">
        <f t="shared" si="10"/>
        <v>299174.39800000004</v>
      </c>
    </row>
    <row r="53" spans="1:15" ht="17.100000000000001" customHeight="1" x14ac:dyDescent="0.2">
      <c r="A53" s="74">
        <v>15</v>
      </c>
      <c r="B53" s="52" t="s">
        <v>136</v>
      </c>
      <c r="C53" s="86">
        <v>51655.012000000002</v>
      </c>
      <c r="D53" s="86">
        <v>181581</v>
      </c>
      <c r="E53" s="88"/>
      <c r="F53" s="86"/>
      <c r="G53" s="88">
        <v>780.49800000000005</v>
      </c>
      <c r="H53" s="88"/>
      <c r="I53" s="86">
        <v>51.405999999999999</v>
      </c>
      <c r="J53" s="86">
        <v>400.399</v>
      </c>
      <c r="K53" s="88"/>
      <c r="L53" s="71">
        <f t="shared" si="8"/>
        <v>182813.30299999999</v>
      </c>
      <c r="M53" s="71">
        <f t="shared" si="9"/>
        <v>234468.31499999997</v>
      </c>
      <c r="N53" s="73">
        <v>672027.77300000004</v>
      </c>
      <c r="O53" s="71">
        <f t="shared" si="10"/>
        <v>906496.08799999999</v>
      </c>
    </row>
    <row r="54" spans="1:15" ht="17.100000000000001" customHeight="1" x14ac:dyDescent="0.2">
      <c r="A54" s="74">
        <v>16</v>
      </c>
      <c r="B54" s="52" t="s">
        <v>137</v>
      </c>
      <c r="C54" s="86">
        <v>42559.692999999999</v>
      </c>
      <c r="D54" s="86">
        <v>9034</v>
      </c>
      <c r="E54" s="88"/>
      <c r="F54" s="86"/>
      <c r="G54" s="86">
        <v>795516</v>
      </c>
      <c r="H54" s="86"/>
      <c r="I54" s="86">
        <v>13.362</v>
      </c>
      <c r="J54" s="86">
        <v>609.25</v>
      </c>
      <c r="K54" s="88"/>
      <c r="L54" s="71">
        <f t="shared" si="8"/>
        <v>805172.61199999996</v>
      </c>
      <c r="M54" s="71">
        <f t="shared" si="9"/>
        <v>847732.30499999993</v>
      </c>
      <c r="N54" s="73">
        <v>1530155</v>
      </c>
      <c r="O54" s="71">
        <f t="shared" si="10"/>
        <v>2377887.3049999997</v>
      </c>
    </row>
    <row r="55" spans="1:15" ht="17.100000000000001" customHeight="1" x14ac:dyDescent="0.2">
      <c r="A55" s="74">
        <v>17</v>
      </c>
      <c r="B55" s="52" t="s">
        <v>138</v>
      </c>
      <c r="C55" s="86">
        <v>101762.66</v>
      </c>
      <c r="D55" s="86">
        <v>149268</v>
      </c>
      <c r="E55" s="88"/>
      <c r="F55" s="88"/>
      <c r="G55" s="88">
        <v>27.123999999999999</v>
      </c>
      <c r="H55" s="88"/>
      <c r="I55" s="86">
        <v>3.65</v>
      </c>
      <c r="J55" s="86">
        <v>15239.25</v>
      </c>
      <c r="K55" s="88"/>
      <c r="L55" s="71">
        <f t="shared" si="8"/>
        <v>164538.024</v>
      </c>
      <c r="M55" s="71">
        <f t="shared" si="9"/>
        <v>266300.68400000001</v>
      </c>
      <c r="N55" s="73">
        <v>875700</v>
      </c>
      <c r="O55" s="71">
        <f t="shared" si="10"/>
        <v>1142000.6839999999</v>
      </c>
    </row>
    <row r="56" spans="1:15" ht="17.100000000000001" customHeight="1" x14ac:dyDescent="0.2">
      <c r="A56" s="74">
        <v>18</v>
      </c>
      <c r="B56" s="52" t="s">
        <v>139</v>
      </c>
      <c r="C56" s="86">
        <v>159875.99799999999</v>
      </c>
      <c r="D56" s="86">
        <v>10090</v>
      </c>
      <c r="E56" s="88"/>
      <c r="F56" s="86">
        <v>618982</v>
      </c>
      <c r="G56" s="88">
        <v>3123.1</v>
      </c>
      <c r="H56" s="88"/>
      <c r="I56" s="86">
        <v>1942</v>
      </c>
      <c r="J56" s="86">
        <v>419.25</v>
      </c>
      <c r="K56" s="88"/>
      <c r="L56" s="71">
        <f t="shared" si="8"/>
        <v>634556.35</v>
      </c>
      <c r="M56" s="71">
        <f t="shared" si="9"/>
        <v>794432.348</v>
      </c>
      <c r="N56" s="73">
        <v>210000</v>
      </c>
      <c r="O56" s="71">
        <f t="shared" si="10"/>
        <v>1004432.348</v>
      </c>
    </row>
    <row r="57" spans="1:15" ht="17.100000000000001" customHeight="1" x14ac:dyDescent="0.2">
      <c r="A57" s="74">
        <v>19</v>
      </c>
      <c r="B57" s="52" t="s">
        <v>140</v>
      </c>
      <c r="C57" s="86">
        <v>170608.85800000001</v>
      </c>
      <c r="D57" s="86">
        <v>49865</v>
      </c>
      <c r="E57" s="88"/>
      <c r="F57" s="88"/>
      <c r="G57" s="88">
        <v>27.091000000000001</v>
      </c>
      <c r="H57" s="88"/>
      <c r="I57" s="86">
        <v>41.871000000000002</v>
      </c>
      <c r="J57" s="86">
        <v>304.5</v>
      </c>
      <c r="K57" s="88"/>
      <c r="L57" s="71">
        <f t="shared" si="8"/>
        <v>50238.462</v>
      </c>
      <c r="M57" s="71">
        <f t="shared" si="9"/>
        <v>220847.32</v>
      </c>
      <c r="N57" s="73">
        <v>980000</v>
      </c>
      <c r="O57" s="71">
        <f t="shared" si="10"/>
        <v>1200847.32</v>
      </c>
    </row>
    <row r="58" spans="1:15" ht="17.100000000000001" customHeight="1" x14ac:dyDescent="0.2">
      <c r="A58" s="74">
        <v>20</v>
      </c>
      <c r="B58" s="52" t="s">
        <v>141</v>
      </c>
      <c r="C58" s="86">
        <v>38935.409</v>
      </c>
      <c r="D58" s="86">
        <v>3257292.55</v>
      </c>
      <c r="E58" s="88"/>
      <c r="F58" s="88"/>
      <c r="G58" s="88">
        <v>7773.9110000000001</v>
      </c>
      <c r="H58" s="88"/>
      <c r="I58" s="86">
        <v>26.736999999999998</v>
      </c>
      <c r="J58" s="86">
        <v>160.75</v>
      </c>
      <c r="K58" s="88"/>
      <c r="L58" s="71">
        <f t="shared" si="8"/>
        <v>3265253.9479999999</v>
      </c>
      <c r="M58" s="71">
        <f t="shared" si="9"/>
        <v>3304189.3569999998</v>
      </c>
      <c r="N58" s="73">
        <v>10650000</v>
      </c>
      <c r="O58" s="71">
        <f t="shared" si="10"/>
        <v>13954189.357000001</v>
      </c>
    </row>
    <row r="59" spans="1:15" ht="17.100000000000001" customHeight="1" x14ac:dyDescent="0.2">
      <c r="A59" s="74">
        <v>21</v>
      </c>
      <c r="B59" s="52" t="s">
        <v>164</v>
      </c>
      <c r="C59" s="86">
        <v>26419.667000000001</v>
      </c>
      <c r="D59" s="86">
        <v>18890.689999999999</v>
      </c>
      <c r="E59" s="88"/>
      <c r="F59" s="88"/>
      <c r="G59" s="88">
        <v>2628.6770000000001</v>
      </c>
      <c r="H59" s="88"/>
      <c r="I59" s="86">
        <v>282.42500000000001</v>
      </c>
      <c r="J59" s="86">
        <v>5420</v>
      </c>
      <c r="K59" s="88"/>
      <c r="L59" s="71">
        <f t="shared" si="8"/>
        <v>27221.791999999998</v>
      </c>
      <c r="M59" s="71">
        <f t="shared" si="9"/>
        <v>53641.45900000001</v>
      </c>
      <c r="N59" s="73">
        <v>10500</v>
      </c>
      <c r="O59" s="71">
        <f t="shared" si="10"/>
        <v>64141.45900000001</v>
      </c>
    </row>
    <row r="60" spans="1:15" ht="17.100000000000001" customHeight="1" x14ac:dyDescent="0.2">
      <c r="A60" s="74">
        <v>22</v>
      </c>
      <c r="B60" s="52" t="s">
        <v>143</v>
      </c>
      <c r="C60" s="86">
        <v>23467.196</v>
      </c>
      <c r="D60" s="86">
        <v>8869</v>
      </c>
      <c r="E60" s="88"/>
      <c r="F60" s="86"/>
      <c r="G60" s="88">
        <v>550.19299999999998</v>
      </c>
      <c r="H60" s="88"/>
      <c r="I60" s="86">
        <v>17.45</v>
      </c>
      <c r="J60" s="86">
        <v>133.90100000000001</v>
      </c>
      <c r="K60" s="88"/>
      <c r="L60" s="71">
        <f t="shared" si="8"/>
        <v>9570.5439999999999</v>
      </c>
      <c r="M60" s="71">
        <f t="shared" si="9"/>
        <v>33037.74</v>
      </c>
      <c r="N60" s="73">
        <v>560000</v>
      </c>
      <c r="O60" s="71">
        <f t="shared" si="10"/>
        <v>593037.74</v>
      </c>
    </row>
    <row r="61" spans="1:15" ht="17.100000000000001" customHeight="1" x14ac:dyDescent="0.2">
      <c r="A61" s="74">
        <v>23</v>
      </c>
      <c r="B61" s="52" t="s">
        <v>144</v>
      </c>
      <c r="C61" s="86">
        <v>2184787.3250000002</v>
      </c>
      <c r="D61" s="86">
        <v>231795.217</v>
      </c>
      <c r="E61" s="88"/>
      <c r="F61" s="86"/>
      <c r="G61" s="88">
        <v>610.95799999999997</v>
      </c>
      <c r="H61" s="88"/>
      <c r="I61" s="86">
        <v>8453.7389999999996</v>
      </c>
      <c r="J61" s="86">
        <v>186735.39499999999</v>
      </c>
      <c r="K61" s="88"/>
      <c r="L61" s="71">
        <f t="shared" si="8"/>
        <v>427595.30900000001</v>
      </c>
      <c r="M61" s="71">
        <f t="shared" si="9"/>
        <v>2612382.6340000005</v>
      </c>
      <c r="N61" s="73">
        <v>490000</v>
      </c>
      <c r="O61" s="71">
        <f t="shared" si="10"/>
        <v>3102382.6340000005</v>
      </c>
    </row>
    <row r="62" spans="1:15" ht="17.100000000000001" customHeight="1" x14ac:dyDescent="0.2">
      <c r="A62" s="74">
        <v>24</v>
      </c>
      <c r="B62" s="52" t="s">
        <v>145</v>
      </c>
      <c r="C62" s="86">
        <v>41810.123</v>
      </c>
      <c r="D62" s="86">
        <v>1704457.7209999999</v>
      </c>
      <c r="E62" s="88"/>
      <c r="F62" s="86"/>
      <c r="G62" s="88">
        <v>8.7550000000000008</v>
      </c>
      <c r="H62" s="88"/>
      <c r="I62" s="86">
        <v>59</v>
      </c>
      <c r="J62" s="86">
        <v>377.76499999999999</v>
      </c>
      <c r="K62" s="88"/>
      <c r="L62" s="71">
        <f t="shared" si="8"/>
        <v>1704903.2409999997</v>
      </c>
      <c r="M62" s="71">
        <f t="shared" si="9"/>
        <v>1746713.3639999996</v>
      </c>
      <c r="N62" s="73">
        <v>4759692</v>
      </c>
      <c r="O62" s="71">
        <f t="shared" si="10"/>
        <v>6506405.3640000001</v>
      </c>
    </row>
    <row r="63" spans="1:15" ht="17.100000000000001" customHeight="1" x14ac:dyDescent="0.2">
      <c r="A63" s="74">
        <v>25</v>
      </c>
      <c r="B63" s="52" t="s">
        <v>146</v>
      </c>
      <c r="C63" s="86">
        <v>118610.03</v>
      </c>
      <c r="D63" s="86">
        <v>26856.69</v>
      </c>
      <c r="E63" s="88"/>
      <c r="F63" s="88"/>
      <c r="G63" s="88">
        <v>992.56500000000005</v>
      </c>
      <c r="H63" s="88"/>
      <c r="I63" s="86">
        <v>840.5</v>
      </c>
      <c r="J63" s="86">
        <v>18462</v>
      </c>
      <c r="K63" s="88"/>
      <c r="L63" s="71">
        <f t="shared" si="8"/>
        <v>47151.754999999997</v>
      </c>
      <c r="M63" s="71">
        <f t="shared" si="9"/>
        <v>165761.785</v>
      </c>
      <c r="N63" s="73">
        <v>18200</v>
      </c>
      <c r="O63" s="71">
        <f t="shared" si="10"/>
        <v>183961.785</v>
      </c>
    </row>
    <row r="64" spans="1:15" ht="17.100000000000001" customHeight="1" x14ac:dyDescent="0.2">
      <c r="A64" s="74">
        <v>26</v>
      </c>
      <c r="B64" s="52" t="s">
        <v>147</v>
      </c>
      <c r="C64" s="86">
        <v>10037.895</v>
      </c>
      <c r="D64" s="86">
        <v>3162.288</v>
      </c>
      <c r="E64" s="88"/>
      <c r="F64" s="86"/>
      <c r="G64" s="86">
        <v>559.13400000000001</v>
      </c>
      <c r="H64" s="88"/>
      <c r="I64" s="86">
        <v>72</v>
      </c>
      <c r="J64" s="86">
        <v>222.5</v>
      </c>
      <c r="K64" s="88"/>
      <c r="L64" s="71">
        <f t="shared" si="8"/>
        <v>4015.922</v>
      </c>
      <c r="M64" s="71">
        <f t="shared" si="9"/>
        <v>14053.817000000001</v>
      </c>
      <c r="N64" s="73">
        <v>140000</v>
      </c>
      <c r="O64" s="71">
        <f t="shared" si="10"/>
        <v>154053.81700000001</v>
      </c>
    </row>
    <row r="65" spans="1:15" ht="17.100000000000001" customHeight="1" x14ac:dyDescent="0.2">
      <c r="A65" s="82">
        <v>27</v>
      </c>
      <c r="B65" s="60" t="s">
        <v>148</v>
      </c>
      <c r="C65" s="86">
        <v>27104.237000000001</v>
      </c>
      <c r="D65" s="86">
        <v>27189</v>
      </c>
      <c r="E65" s="88"/>
      <c r="F65" s="88"/>
      <c r="G65" s="88">
        <v>1339.489</v>
      </c>
      <c r="H65" s="88"/>
      <c r="I65" s="86">
        <v>61.03</v>
      </c>
      <c r="J65" s="86">
        <v>610</v>
      </c>
      <c r="K65" s="88"/>
      <c r="L65" s="71">
        <f t="shared" si="8"/>
        <v>29199.519</v>
      </c>
      <c r="M65" s="71">
        <f t="shared" si="9"/>
        <v>56303.756000000001</v>
      </c>
      <c r="N65" s="73">
        <v>7000</v>
      </c>
      <c r="O65" s="71">
        <f t="shared" si="10"/>
        <v>63303.756000000001</v>
      </c>
    </row>
    <row r="66" spans="1:15" ht="17.100000000000001" customHeight="1" x14ac:dyDescent="0.2">
      <c r="A66" s="82">
        <v>28</v>
      </c>
      <c r="B66" s="60" t="s">
        <v>149</v>
      </c>
      <c r="C66" s="86">
        <v>9201.9179999999997</v>
      </c>
      <c r="D66" s="86">
        <v>5424</v>
      </c>
      <c r="E66" s="88"/>
      <c r="F66" s="88"/>
      <c r="G66" s="88"/>
      <c r="H66" s="86">
        <v>200000</v>
      </c>
      <c r="I66" s="86">
        <v>136</v>
      </c>
      <c r="J66" s="86">
        <v>4445</v>
      </c>
      <c r="K66" s="88"/>
      <c r="L66" s="71">
        <f t="shared" si="8"/>
        <v>210005</v>
      </c>
      <c r="M66" s="71">
        <f t="shared" si="9"/>
        <v>219206.91800000001</v>
      </c>
      <c r="N66" s="73">
        <v>14902.821</v>
      </c>
      <c r="O66" s="71">
        <f t="shared" si="10"/>
        <v>234109.739</v>
      </c>
    </row>
    <row r="67" spans="1:15" ht="17.100000000000001" customHeight="1" x14ac:dyDescent="0.2">
      <c r="A67" s="82">
        <v>29</v>
      </c>
      <c r="B67" s="60" t="s">
        <v>150</v>
      </c>
      <c r="C67" s="86">
        <v>10684.641</v>
      </c>
      <c r="D67" s="86">
        <v>9445.35</v>
      </c>
      <c r="E67" s="88"/>
      <c r="F67" s="88"/>
      <c r="G67" s="88"/>
      <c r="H67" s="88"/>
      <c r="I67" s="86">
        <v>139.20699999999999</v>
      </c>
      <c r="J67" s="86">
        <v>7672</v>
      </c>
      <c r="K67" s="88"/>
      <c r="L67" s="71">
        <f t="shared" si="8"/>
        <v>17256.557000000001</v>
      </c>
      <c r="M67" s="71">
        <f t="shared" si="9"/>
        <v>27941.198</v>
      </c>
      <c r="N67" s="73">
        <v>3255</v>
      </c>
      <c r="O67" s="71">
        <f t="shared" si="10"/>
        <v>31196.198</v>
      </c>
    </row>
    <row r="68" spans="1:15" ht="17.100000000000001" customHeight="1" x14ac:dyDescent="0.2">
      <c r="A68" s="82">
        <v>30</v>
      </c>
      <c r="B68" s="60" t="s">
        <v>151</v>
      </c>
      <c r="C68" s="86">
        <v>4721171.3689999999</v>
      </c>
      <c r="D68" s="88">
        <v>1129613.855</v>
      </c>
      <c r="E68" s="88"/>
      <c r="F68" s="88">
        <v>204352.73199999999</v>
      </c>
      <c r="G68" s="88">
        <v>200000</v>
      </c>
      <c r="H68" s="88">
        <v>487693.51</v>
      </c>
      <c r="I68" s="88">
        <v>321664</v>
      </c>
      <c r="J68" s="88">
        <v>253017.28899999999</v>
      </c>
      <c r="K68" s="88">
        <v>1386384</v>
      </c>
      <c r="L68" s="71">
        <f t="shared" si="8"/>
        <v>3982725.3859999999</v>
      </c>
      <c r="M68" s="71">
        <f t="shared" si="9"/>
        <v>8703896.754999999</v>
      </c>
      <c r="N68" s="73">
        <v>3901054.0070000002</v>
      </c>
      <c r="O68" s="71">
        <f t="shared" si="10"/>
        <v>12604950.761999998</v>
      </c>
    </row>
    <row r="69" spans="1:15" ht="17.100000000000001" customHeight="1" x14ac:dyDescent="0.2">
      <c r="A69" s="69">
        <v>31</v>
      </c>
      <c r="B69" s="51" t="s">
        <v>152</v>
      </c>
      <c r="C69" s="85">
        <f t="shared" ref="C69:K69" si="11">SUM(C70:C79)</f>
        <v>516270.68199999997</v>
      </c>
      <c r="D69" s="85">
        <f t="shared" si="11"/>
        <v>377641.51100000006</v>
      </c>
      <c r="E69" s="85">
        <f t="shared" si="11"/>
        <v>0</v>
      </c>
      <c r="F69" s="85">
        <f t="shared" si="11"/>
        <v>0</v>
      </c>
      <c r="G69" s="85">
        <f t="shared" si="11"/>
        <v>0</v>
      </c>
      <c r="H69" s="85">
        <f t="shared" si="11"/>
        <v>633.15</v>
      </c>
      <c r="I69" s="85">
        <f t="shared" si="11"/>
        <v>7128.3919999999998</v>
      </c>
      <c r="J69" s="85">
        <f t="shared" si="11"/>
        <v>62454.624000000003</v>
      </c>
      <c r="K69" s="85">
        <f t="shared" si="11"/>
        <v>0</v>
      </c>
      <c r="L69" s="71">
        <f t="shared" si="8"/>
        <v>447857.67700000008</v>
      </c>
      <c r="M69" s="71">
        <f>C69+D69+E69+F69+G69+H69+I69+J69+K69</f>
        <v>964128.35899999994</v>
      </c>
      <c r="N69" s="85">
        <f t="shared" ref="N69" si="12">SUM(N70:N79)</f>
        <v>7311891.5880000005</v>
      </c>
      <c r="O69" s="71">
        <f t="shared" si="10"/>
        <v>8276019.9470000006</v>
      </c>
    </row>
    <row r="70" spans="1:15" ht="17.100000000000001" customHeight="1" x14ac:dyDescent="0.2">
      <c r="A70" s="436"/>
      <c r="B70" s="60" t="s">
        <v>153</v>
      </c>
      <c r="C70" s="87">
        <v>192461.701</v>
      </c>
      <c r="D70" s="88">
        <v>26022.972000000002</v>
      </c>
      <c r="E70" s="88"/>
      <c r="F70" s="88"/>
      <c r="G70" s="88"/>
      <c r="H70" s="88"/>
      <c r="I70" s="88">
        <v>407.46</v>
      </c>
      <c r="J70" s="88">
        <v>14000</v>
      </c>
      <c r="K70" s="88"/>
      <c r="L70" s="71">
        <f t="shared" si="8"/>
        <v>40430.432000000001</v>
      </c>
      <c r="M70" s="71">
        <f t="shared" si="9"/>
        <v>232892.133</v>
      </c>
      <c r="N70" s="73"/>
      <c r="O70" s="71">
        <f t="shared" si="10"/>
        <v>232892.133</v>
      </c>
    </row>
    <row r="71" spans="1:15" ht="17.100000000000001" customHeight="1" x14ac:dyDescent="0.2">
      <c r="A71" s="437"/>
      <c r="B71" s="60" t="s">
        <v>154</v>
      </c>
      <c r="C71" s="87">
        <v>112081.806</v>
      </c>
      <c r="D71" s="88">
        <v>322178.10600000003</v>
      </c>
      <c r="E71" s="88"/>
      <c r="F71" s="88"/>
      <c r="G71" s="88"/>
      <c r="H71" s="88">
        <v>633.15</v>
      </c>
      <c r="I71" s="88">
        <v>6195.2569999999996</v>
      </c>
      <c r="J71" s="88">
        <v>38224.620000000003</v>
      </c>
      <c r="K71" s="88"/>
      <c r="L71" s="71">
        <f t="shared" si="8"/>
        <v>367231.13300000003</v>
      </c>
      <c r="M71" s="71">
        <f t="shared" si="9"/>
        <v>479312.93900000001</v>
      </c>
      <c r="N71" s="73">
        <v>7304681.5880000005</v>
      </c>
      <c r="O71" s="71">
        <f t="shared" si="10"/>
        <v>7783994.5270000007</v>
      </c>
    </row>
    <row r="72" spans="1:15" ht="17.100000000000001" customHeight="1" x14ac:dyDescent="0.2">
      <c r="A72" s="437"/>
      <c r="B72" s="60" t="s">
        <v>155</v>
      </c>
      <c r="C72" s="87">
        <v>10772.08</v>
      </c>
      <c r="D72" s="88">
        <v>16623.913</v>
      </c>
      <c r="E72" s="88"/>
      <c r="F72" s="88"/>
      <c r="G72" s="88"/>
      <c r="H72" s="88"/>
      <c r="I72" s="88">
        <v>212</v>
      </c>
      <c r="J72" s="88">
        <v>4286.7640000000001</v>
      </c>
      <c r="K72" s="88"/>
      <c r="L72" s="71">
        <f t="shared" si="8"/>
        <v>21122.677</v>
      </c>
      <c r="M72" s="71">
        <f t="shared" si="9"/>
        <v>31894.757000000001</v>
      </c>
      <c r="N72" s="73"/>
      <c r="O72" s="71">
        <f t="shared" si="10"/>
        <v>31894.757000000001</v>
      </c>
    </row>
    <row r="73" spans="1:15" ht="17.100000000000001" customHeight="1" x14ac:dyDescent="0.2">
      <c r="A73" s="437"/>
      <c r="B73" s="60" t="s">
        <v>156</v>
      </c>
      <c r="C73" s="86">
        <v>1749.644</v>
      </c>
      <c r="D73" s="86">
        <v>898.05</v>
      </c>
      <c r="E73" s="88"/>
      <c r="F73" s="88"/>
      <c r="G73" s="88"/>
      <c r="H73" s="88"/>
      <c r="I73" s="86">
        <v>25</v>
      </c>
      <c r="J73" s="86">
        <v>1700</v>
      </c>
      <c r="K73" s="88"/>
      <c r="L73" s="71">
        <f t="shared" si="8"/>
        <v>2623.05</v>
      </c>
      <c r="M73" s="71">
        <f t="shared" si="9"/>
        <v>4372.6939999999995</v>
      </c>
      <c r="N73" s="73">
        <v>2450</v>
      </c>
      <c r="O73" s="71">
        <f t="shared" si="10"/>
        <v>6822.6939999999995</v>
      </c>
    </row>
    <row r="74" spans="1:15" ht="17.100000000000001" customHeight="1" x14ac:dyDescent="0.2">
      <c r="A74" s="437"/>
      <c r="B74" s="60" t="s">
        <v>157</v>
      </c>
      <c r="C74" s="86">
        <v>176626.26800000001</v>
      </c>
      <c r="D74" s="86">
        <v>6506.76</v>
      </c>
      <c r="E74" s="88"/>
      <c r="F74" s="88"/>
      <c r="G74" s="88"/>
      <c r="H74" s="88"/>
      <c r="I74" s="86">
        <v>135.67500000000001</v>
      </c>
      <c r="J74" s="86">
        <v>2882.88</v>
      </c>
      <c r="K74" s="88"/>
      <c r="L74" s="71">
        <f t="shared" si="8"/>
        <v>9525.3150000000005</v>
      </c>
      <c r="M74" s="71">
        <f t="shared" si="9"/>
        <v>186151.58300000001</v>
      </c>
      <c r="N74" s="73">
        <v>4760</v>
      </c>
      <c r="O74" s="71">
        <f t="shared" si="10"/>
        <v>190911.58300000001</v>
      </c>
    </row>
    <row r="75" spans="1:15" ht="17.100000000000001" customHeight="1" x14ac:dyDescent="0.2">
      <c r="A75" s="437"/>
      <c r="B75" s="60" t="s">
        <v>158</v>
      </c>
      <c r="C75" s="86">
        <v>18026.133999999998</v>
      </c>
      <c r="D75" s="86">
        <v>2811</v>
      </c>
      <c r="E75" s="88"/>
      <c r="F75" s="88"/>
      <c r="G75" s="88"/>
      <c r="H75" s="88"/>
      <c r="I75" s="86">
        <v>100</v>
      </c>
      <c r="J75" s="86">
        <v>102</v>
      </c>
      <c r="K75" s="88"/>
      <c r="L75" s="71">
        <f t="shared" si="8"/>
        <v>3013</v>
      </c>
      <c r="M75" s="71">
        <f t="shared" si="9"/>
        <v>21039.133999999998</v>
      </c>
      <c r="N75" s="73"/>
      <c r="O75" s="71">
        <f t="shared" si="10"/>
        <v>21039.133999999998</v>
      </c>
    </row>
    <row r="76" spans="1:15" ht="17.100000000000001" customHeight="1" x14ac:dyDescent="0.2">
      <c r="A76" s="437"/>
      <c r="B76" s="60" t="s">
        <v>285</v>
      </c>
      <c r="C76" s="86">
        <v>1307.896</v>
      </c>
      <c r="D76" s="86">
        <v>370.00900000000001</v>
      </c>
      <c r="E76" s="88"/>
      <c r="F76" s="88"/>
      <c r="G76" s="88"/>
      <c r="H76" s="88"/>
      <c r="I76" s="86">
        <v>23</v>
      </c>
      <c r="J76" s="86">
        <v>113.36</v>
      </c>
      <c r="K76" s="88"/>
      <c r="L76" s="71">
        <f t="shared" si="8"/>
        <v>506.36900000000003</v>
      </c>
      <c r="M76" s="71">
        <f t="shared" si="9"/>
        <v>1814.2649999999999</v>
      </c>
      <c r="N76" s="73"/>
      <c r="O76" s="71">
        <f t="shared" si="10"/>
        <v>1814.2649999999999</v>
      </c>
    </row>
    <row r="77" spans="1:15" ht="17.100000000000001" customHeight="1" x14ac:dyDescent="0.2">
      <c r="A77" s="437"/>
      <c r="B77" s="60" t="s">
        <v>286</v>
      </c>
      <c r="C77" s="86">
        <v>1372.433</v>
      </c>
      <c r="D77" s="86">
        <v>475.56</v>
      </c>
      <c r="E77" s="88"/>
      <c r="F77" s="88"/>
      <c r="G77" s="88"/>
      <c r="H77" s="88"/>
      <c r="I77" s="86">
        <v>10</v>
      </c>
      <c r="J77" s="86">
        <v>350</v>
      </c>
      <c r="K77" s="88"/>
      <c r="L77" s="71">
        <f t="shared" si="8"/>
        <v>835.56</v>
      </c>
      <c r="M77" s="71">
        <f t="shared" si="9"/>
        <v>2207.9929999999999</v>
      </c>
      <c r="N77" s="73"/>
      <c r="O77" s="71">
        <f t="shared" si="10"/>
        <v>2207.9929999999999</v>
      </c>
    </row>
    <row r="78" spans="1:15" ht="17.100000000000001" customHeight="1" x14ac:dyDescent="0.2">
      <c r="A78" s="437"/>
      <c r="B78" s="60" t="s">
        <v>275</v>
      </c>
      <c r="C78" s="86">
        <v>911.36500000000001</v>
      </c>
      <c r="D78" s="86">
        <v>537</v>
      </c>
      <c r="E78" s="88"/>
      <c r="F78" s="88"/>
      <c r="G78" s="88"/>
      <c r="H78" s="88"/>
      <c r="I78" s="86">
        <v>10</v>
      </c>
      <c r="J78" s="86">
        <v>230</v>
      </c>
      <c r="K78" s="88"/>
      <c r="L78" s="71">
        <f t="shared" si="8"/>
        <v>777</v>
      </c>
      <c r="M78" s="71">
        <f t="shared" si="9"/>
        <v>1688.365</v>
      </c>
      <c r="N78" s="73"/>
      <c r="O78" s="71">
        <f t="shared" si="10"/>
        <v>1688.365</v>
      </c>
    </row>
    <row r="79" spans="1:15" ht="17.100000000000001" customHeight="1" x14ac:dyDescent="0.2">
      <c r="A79" s="438"/>
      <c r="B79" s="60" t="s">
        <v>287</v>
      </c>
      <c r="C79" s="86">
        <v>961.35500000000002</v>
      </c>
      <c r="D79" s="86">
        <v>1218.1410000000001</v>
      </c>
      <c r="E79" s="88"/>
      <c r="F79" s="88"/>
      <c r="G79" s="88"/>
      <c r="H79" s="88"/>
      <c r="I79" s="86">
        <v>10</v>
      </c>
      <c r="J79" s="86">
        <v>565</v>
      </c>
      <c r="K79" s="88"/>
      <c r="L79" s="71">
        <f t="shared" si="8"/>
        <v>1793.1410000000001</v>
      </c>
      <c r="M79" s="71">
        <f t="shared" si="9"/>
        <v>2754.4960000000001</v>
      </c>
      <c r="N79" s="73"/>
      <c r="O79" s="71">
        <f t="shared" si="10"/>
        <v>2754.4960000000001</v>
      </c>
    </row>
    <row r="80" spans="1:15" ht="17.100000000000001" customHeight="1" x14ac:dyDescent="0.2">
      <c r="A80" s="74">
        <v>32</v>
      </c>
      <c r="B80" s="60" t="s">
        <v>159</v>
      </c>
      <c r="C80" s="86">
        <v>220253.57500000001</v>
      </c>
      <c r="D80" s="86">
        <v>37842.5</v>
      </c>
      <c r="E80" s="88"/>
      <c r="F80" s="88"/>
      <c r="G80" s="88"/>
      <c r="H80" s="88"/>
      <c r="I80" s="86">
        <v>92.5</v>
      </c>
      <c r="J80" s="86">
        <v>521</v>
      </c>
      <c r="K80" s="86">
        <v>21200</v>
      </c>
      <c r="L80" s="71">
        <f t="shared" si="8"/>
        <v>59656</v>
      </c>
      <c r="M80" s="71">
        <f t="shared" si="9"/>
        <v>279909.57500000001</v>
      </c>
      <c r="N80" s="73">
        <v>14000</v>
      </c>
      <c r="O80" s="71">
        <f t="shared" si="10"/>
        <v>293909.57500000001</v>
      </c>
    </row>
    <row r="81" spans="1:16" ht="17.100000000000001" customHeight="1" x14ac:dyDescent="0.2">
      <c r="A81" s="448" t="s">
        <v>160</v>
      </c>
      <c r="B81" s="449"/>
      <c r="C81" s="85">
        <f>C6+C13+C16+C36+C37+C44+C45+C46+C47+C48+C49+C50+C51+C52+C53+C54+C55+C56+C57+C58+C59+C60+C61+C62+C63+C64+C65+C66+C67+C68+C69+C80</f>
        <v>31891962.069999993</v>
      </c>
      <c r="D81" s="85">
        <f>D6+D13+D16+D36+D37+D44+D45+D46+D47+D48+D49+D50+D51+D52+D53+D54+D55+D56+D57+D58+D59+D60+D61+D62+D63+D64+D65+D66+D67+D68+D69+D80</f>
        <v>13581280.597999999</v>
      </c>
      <c r="E81" s="85">
        <f t="shared" ref="E81:J81" si="13">E6+E13+E16+E36+E37+E44+E45+E46+E47+E48+E49+E50+E51+E52+E53+E54+E55+E56+E57+E58+E59+E60+E61+E62+E63+E64+E65+E66+E67+E68+E69+E80</f>
        <v>1930675.801</v>
      </c>
      <c r="F81" s="85">
        <f t="shared" si="13"/>
        <v>3009915.3779999996</v>
      </c>
      <c r="G81" s="85">
        <f t="shared" si="13"/>
        <v>2820405.2119999998</v>
      </c>
      <c r="H81" s="85">
        <f t="shared" si="13"/>
        <v>5722476.0410000002</v>
      </c>
      <c r="I81" s="85">
        <f t="shared" si="13"/>
        <v>9965084.5979999993</v>
      </c>
      <c r="J81" s="85">
        <f t="shared" si="13"/>
        <v>2790649.4390000002</v>
      </c>
      <c r="K81" s="85">
        <f>K6+K13+K16+K36+K37+K44+K45+K46+K47+K48+K49+K50+K51+K52+K53+K54+K55+K56+K57+K58+K59+K60+K61+K62+K63+K64+K65+K66+K67+K68+K69+K80</f>
        <v>8232584</v>
      </c>
      <c r="L81" s="85">
        <f t="shared" ref="L81:M81" si="14">L6+L13+L16+L36+L37+L44+L45+L46+L47+L48+L49+L50+L51+L52+L53+L54+L55+L56+L57+L58+L59+L60+L61+L62+L63+L64+L65+L66+L67+L68+L69+L80</f>
        <v>48053071.067000009</v>
      </c>
      <c r="M81" s="85">
        <f t="shared" si="14"/>
        <v>79945033.13699998</v>
      </c>
      <c r="N81" s="85">
        <f t="shared" ref="N81:O81" si="15">N6+N13+N16+N36+N37+N44+N45+N46+N47+N48+N49+N50+N51+N52+N53+N54+N55+N56+N57+N58+N59+N60+N61+N62+N63+N64+N65+N66+N67+N68+N69+N80</f>
        <v>37177897.012999997</v>
      </c>
      <c r="O81" s="71">
        <f t="shared" si="15"/>
        <v>117122930.14999999</v>
      </c>
      <c r="P81" s="61"/>
    </row>
    <row r="82" spans="1:16" ht="17.100000000000001" customHeight="1" x14ac:dyDescent="0.2">
      <c r="A82" s="63"/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78"/>
    </row>
    <row r="83" spans="1:16" ht="17.100000000000001" customHeight="1" x14ac:dyDescent="0.2">
      <c r="O83" s="68">
        <v>15</v>
      </c>
    </row>
    <row r="84" spans="1:16" ht="17.100000000000001" customHeight="1" x14ac:dyDescent="0.2">
      <c r="O84" s="83"/>
    </row>
    <row r="90" spans="1:16" ht="17.100000000000001" customHeight="1" x14ac:dyDescent="0.2">
      <c r="O90" s="66"/>
    </row>
  </sheetData>
  <sheetProtection password="CF7A" sheet="1" objects="1" scenarios="1"/>
  <mergeCells count="20">
    <mergeCell ref="A1:B1"/>
    <mergeCell ref="A4:A5"/>
    <mergeCell ref="B4:B5"/>
    <mergeCell ref="A81:B81"/>
    <mergeCell ref="A42:A43"/>
    <mergeCell ref="B42:B43"/>
    <mergeCell ref="A70:A79"/>
    <mergeCell ref="E42:E43"/>
    <mergeCell ref="G42:G43"/>
    <mergeCell ref="O42:O43"/>
    <mergeCell ref="A2:O2"/>
    <mergeCell ref="N3:O3"/>
    <mergeCell ref="E4:E5"/>
    <mergeCell ref="F4:F5"/>
    <mergeCell ref="G4:G5"/>
    <mergeCell ref="O4:O5"/>
    <mergeCell ref="F42:F43"/>
    <mergeCell ref="A38:A39"/>
    <mergeCell ref="A17:A23"/>
    <mergeCell ref="A7:A12"/>
  </mergeCells>
  <pageMargins left="0.17" right="0.24" top="0.34" bottom="0.32" header="0.31496062992125984" footer="0.31496062992125984"/>
  <pageSetup paperSize="9" scale="75" orientation="landscape" r:id="rId1"/>
  <rowBreaks count="1" manualBreakCount="1">
    <brk id="4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70"/>
  <sheetViews>
    <sheetView rightToLeft="1" view="pageBreakPreview" topLeftCell="A55" zoomScale="60" zoomScaleNormal="100" workbookViewId="0">
      <selection sqref="A1:O1"/>
    </sheetView>
  </sheetViews>
  <sheetFormatPr defaultColWidth="9" defaultRowHeight="20.25" x14ac:dyDescent="0.3"/>
  <cols>
    <col min="1" max="1" width="4.875" style="255" customWidth="1"/>
    <col min="2" max="2" width="39.125" style="256" customWidth="1"/>
    <col min="3" max="3" width="8.375" style="244" customWidth="1"/>
    <col min="4" max="4" width="9.375" style="244" customWidth="1"/>
    <col min="5" max="5" width="11.375" style="244" customWidth="1"/>
    <col min="6" max="6" width="9.75" style="244" customWidth="1"/>
    <col min="7" max="7" width="11.375" style="244" customWidth="1"/>
    <col min="8" max="8" width="11.625" style="244" customWidth="1"/>
    <col min="9" max="9" width="12.375" style="244" customWidth="1"/>
    <col min="10" max="10" width="10.625" style="244" customWidth="1"/>
    <col min="11" max="11" width="12.125" style="244" customWidth="1"/>
    <col min="12" max="13" width="12.375" style="244" customWidth="1"/>
    <col min="14" max="14" width="10.75" style="244" customWidth="1"/>
    <col min="15" max="15" width="15.25" style="244" customWidth="1"/>
    <col min="16" max="16" width="9" style="244"/>
    <col min="17" max="17" width="10.125" style="244" bestFit="1" customWidth="1"/>
    <col min="18" max="16384" width="9" style="244"/>
  </cols>
  <sheetData>
    <row r="1" spans="1:15" x14ac:dyDescent="0.3">
      <c r="A1" s="243"/>
      <c r="B1" s="465" t="s">
        <v>299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x14ac:dyDescent="0.3">
      <c r="A2" s="243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5" x14ac:dyDescent="0.3">
      <c r="A3" s="301" t="s">
        <v>1</v>
      </c>
      <c r="B3" s="466" t="s">
        <v>265</v>
      </c>
      <c r="C3" s="242" t="s">
        <v>58</v>
      </c>
      <c r="D3" s="242" t="s">
        <v>59</v>
      </c>
      <c r="E3" s="242" t="s">
        <v>60</v>
      </c>
      <c r="F3" s="242" t="s">
        <v>61</v>
      </c>
      <c r="G3" s="242" t="s">
        <v>62</v>
      </c>
      <c r="H3" s="242" t="s">
        <v>63</v>
      </c>
      <c r="I3" s="242" t="s">
        <v>64</v>
      </c>
      <c r="J3" s="242" t="s">
        <v>65</v>
      </c>
      <c r="K3" s="242" t="s">
        <v>66</v>
      </c>
      <c r="L3" s="242" t="s">
        <v>67</v>
      </c>
      <c r="M3" s="242" t="s">
        <v>68</v>
      </c>
      <c r="N3" s="242" t="s">
        <v>69</v>
      </c>
      <c r="O3" s="242" t="s">
        <v>70</v>
      </c>
    </row>
    <row r="4" spans="1:15" x14ac:dyDescent="0.3">
      <c r="A4" s="302"/>
      <c r="B4" s="467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x14ac:dyDescent="0.3">
      <c r="A5" s="94">
        <v>1</v>
      </c>
      <c r="B5" s="95" t="s">
        <v>100</v>
      </c>
      <c r="C5" s="245">
        <f t="shared" ref="C5:N5" si="0">SUM(C6:C11)</f>
        <v>17</v>
      </c>
      <c r="D5" s="245">
        <f t="shared" si="0"/>
        <v>47</v>
      </c>
      <c r="E5" s="245">
        <f t="shared" si="0"/>
        <v>91</v>
      </c>
      <c r="F5" s="245">
        <f t="shared" si="0"/>
        <v>185</v>
      </c>
      <c r="G5" s="245">
        <f t="shared" si="0"/>
        <v>343</v>
      </c>
      <c r="H5" s="245">
        <f t="shared" si="0"/>
        <v>410</v>
      </c>
      <c r="I5" s="245">
        <f t="shared" si="0"/>
        <v>925</v>
      </c>
      <c r="J5" s="245">
        <f t="shared" si="0"/>
        <v>1647</v>
      </c>
      <c r="K5" s="245">
        <f t="shared" si="0"/>
        <v>3566</v>
      </c>
      <c r="L5" s="245">
        <f t="shared" si="0"/>
        <v>558</v>
      </c>
      <c r="M5" s="245">
        <f t="shared" si="0"/>
        <v>508</v>
      </c>
      <c r="N5" s="245">
        <f t="shared" si="0"/>
        <v>321</v>
      </c>
      <c r="O5" s="245">
        <f t="shared" ref="O5:O38" si="1">SUM(C5:N5)</f>
        <v>8618</v>
      </c>
    </row>
    <row r="6" spans="1:15" x14ac:dyDescent="0.3">
      <c r="A6" s="468"/>
      <c r="B6" s="97" t="s">
        <v>279</v>
      </c>
      <c r="C6" s="175">
        <v>10</v>
      </c>
      <c r="D6" s="175">
        <v>9</v>
      </c>
      <c r="E6" s="175">
        <v>27</v>
      </c>
      <c r="F6" s="175">
        <v>26</v>
      </c>
      <c r="G6" s="175">
        <v>49</v>
      </c>
      <c r="H6" s="175">
        <v>72</v>
      </c>
      <c r="I6" s="175">
        <v>125</v>
      </c>
      <c r="J6" s="175">
        <v>275</v>
      </c>
      <c r="K6" s="175">
        <v>602</v>
      </c>
      <c r="L6" s="175">
        <v>145</v>
      </c>
      <c r="M6" s="176">
        <v>83</v>
      </c>
      <c r="N6" s="176">
        <v>59</v>
      </c>
      <c r="O6" s="245">
        <f t="shared" si="1"/>
        <v>1482</v>
      </c>
    </row>
    <row r="7" spans="1:15" x14ac:dyDescent="0.3">
      <c r="A7" s="469"/>
      <c r="B7" s="97" t="s">
        <v>102</v>
      </c>
      <c r="C7" s="175">
        <v>4</v>
      </c>
      <c r="D7" s="175">
        <v>7</v>
      </c>
      <c r="E7" s="175">
        <v>12</v>
      </c>
      <c r="F7" s="175">
        <v>5</v>
      </c>
      <c r="G7" s="175">
        <v>35</v>
      </c>
      <c r="H7" s="175">
        <v>47</v>
      </c>
      <c r="I7" s="175">
        <v>74</v>
      </c>
      <c r="J7" s="175">
        <v>72</v>
      </c>
      <c r="K7" s="175">
        <v>100</v>
      </c>
      <c r="L7" s="176">
        <v>71</v>
      </c>
      <c r="M7" s="176">
        <v>49</v>
      </c>
      <c r="N7" s="175">
        <v>37</v>
      </c>
      <c r="O7" s="245">
        <f t="shared" si="1"/>
        <v>513</v>
      </c>
    </row>
    <row r="8" spans="1:15" x14ac:dyDescent="0.3">
      <c r="A8" s="469"/>
      <c r="B8" s="97" t="s">
        <v>103</v>
      </c>
      <c r="C8" s="175">
        <v>0</v>
      </c>
      <c r="D8" s="175">
        <v>9</v>
      </c>
      <c r="E8" s="175">
        <v>10</v>
      </c>
      <c r="F8" s="175">
        <v>51</v>
      </c>
      <c r="G8" s="175">
        <v>56</v>
      </c>
      <c r="H8" s="175">
        <v>75</v>
      </c>
      <c r="I8" s="175">
        <v>136</v>
      </c>
      <c r="J8" s="175">
        <v>425</v>
      </c>
      <c r="K8" s="175">
        <v>428</v>
      </c>
      <c r="L8" s="176">
        <v>102</v>
      </c>
      <c r="M8" s="176">
        <v>266</v>
      </c>
      <c r="N8" s="175">
        <v>143</v>
      </c>
      <c r="O8" s="245">
        <f t="shared" si="1"/>
        <v>1701</v>
      </c>
    </row>
    <row r="9" spans="1:15" x14ac:dyDescent="0.3">
      <c r="A9" s="469"/>
      <c r="B9" s="97" t="s">
        <v>104</v>
      </c>
      <c r="C9" s="175">
        <v>0</v>
      </c>
      <c r="D9" s="175">
        <v>0</v>
      </c>
      <c r="E9" s="175">
        <v>1</v>
      </c>
      <c r="F9" s="175">
        <v>2</v>
      </c>
      <c r="G9" s="175">
        <v>4</v>
      </c>
      <c r="H9" s="175">
        <v>4</v>
      </c>
      <c r="I9" s="175">
        <v>5</v>
      </c>
      <c r="J9" s="175">
        <v>9</v>
      </c>
      <c r="K9" s="175">
        <v>28</v>
      </c>
      <c r="L9" s="176">
        <v>7</v>
      </c>
      <c r="M9" s="176">
        <v>3</v>
      </c>
      <c r="N9" s="175">
        <v>7</v>
      </c>
      <c r="O9" s="245">
        <f t="shared" si="1"/>
        <v>70</v>
      </c>
    </row>
    <row r="10" spans="1:15" x14ac:dyDescent="0.3">
      <c r="A10" s="469"/>
      <c r="B10" s="97" t="s">
        <v>105</v>
      </c>
      <c r="C10" s="175">
        <v>2</v>
      </c>
      <c r="D10" s="175">
        <v>14</v>
      </c>
      <c r="E10" s="175">
        <v>22</v>
      </c>
      <c r="F10" s="175">
        <v>72</v>
      </c>
      <c r="G10" s="175">
        <v>139</v>
      </c>
      <c r="H10" s="175">
        <v>126</v>
      </c>
      <c r="I10" s="175">
        <v>393</v>
      </c>
      <c r="J10" s="175">
        <v>434</v>
      </c>
      <c r="K10" s="175">
        <v>1218</v>
      </c>
      <c r="L10" s="176">
        <v>79</v>
      </c>
      <c r="M10" s="176">
        <v>48</v>
      </c>
      <c r="N10" s="175">
        <v>48</v>
      </c>
      <c r="O10" s="245">
        <f t="shared" si="1"/>
        <v>2595</v>
      </c>
    </row>
    <row r="11" spans="1:15" x14ac:dyDescent="0.3">
      <c r="A11" s="470"/>
      <c r="B11" s="97" t="s">
        <v>106</v>
      </c>
      <c r="C11" s="175">
        <v>1</v>
      </c>
      <c r="D11" s="175">
        <v>8</v>
      </c>
      <c r="E11" s="175">
        <v>19</v>
      </c>
      <c r="F11" s="175">
        <v>29</v>
      </c>
      <c r="G11" s="175">
        <v>60</v>
      </c>
      <c r="H11" s="175">
        <v>86</v>
      </c>
      <c r="I11" s="175">
        <v>192</v>
      </c>
      <c r="J11" s="175">
        <v>432</v>
      </c>
      <c r="K11" s="175">
        <v>1190</v>
      </c>
      <c r="L11" s="176">
        <v>154</v>
      </c>
      <c r="M11" s="176">
        <v>59</v>
      </c>
      <c r="N11" s="175">
        <v>27</v>
      </c>
      <c r="O11" s="245">
        <f t="shared" si="1"/>
        <v>2257</v>
      </c>
    </row>
    <row r="12" spans="1:15" x14ac:dyDescent="0.3">
      <c r="A12" s="99">
        <v>2</v>
      </c>
      <c r="B12" s="95" t="s">
        <v>107</v>
      </c>
      <c r="C12" s="246">
        <f t="shared" ref="C12:N12" si="2">C13+C14</f>
        <v>50</v>
      </c>
      <c r="D12" s="246">
        <f t="shared" si="2"/>
        <v>22</v>
      </c>
      <c r="E12" s="246">
        <f t="shared" si="2"/>
        <v>23</v>
      </c>
      <c r="F12" s="246">
        <f t="shared" si="2"/>
        <v>38</v>
      </c>
      <c r="G12" s="246">
        <f t="shared" si="2"/>
        <v>41</v>
      </c>
      <c r="H12" s="246">
        <f t="shared" si="2"/>
        <v>49</v>
      </c>
      <c r="I12" s="246">
        <f t="shared" si="2"/>
        <v>68</v>
      </c>
      <c r="J12" s="246">
        <f t="shared" si="2"/>
        <v>77</v>
      </c>
      <c r="K12" s="246">
        <f t="shared" si="2"/>
        <v>342</v>
      </c>
      <c r="L12" s="246">
        <f t="shared" si="2"/>
        <v>153</v>
      </c>
      <c r="M12" s="246">
        <f t="shared" si="2"/>
        <v>124</v>
      </c>
      <c r="N12" s="246">
        <f t="shared" si="2"/>
        <v>188</v>
      </c>
      <c r="O12" s="245">
        <f t="shared" si="1"/>
        <v>1175</v>
      </c>
    </row>
    <row r="13" spans="1:15" x14ac:dyDescent="0.3">
      <c r="A13" s="99"/>
      <c r="B13" s="97" t="s">
        <v>108</v>
      </c>
      <c r="C13" s="175">
        <v>49</v>
      </c>
      <c r="D13" s="175">
        <v>22</v>
      </c>
      <c r="E13" s="175">
        <v>21</v>
      </c>
      <c r="F13" s="175">
        <v>22</v>
      </c>
      <c r="G13" s="175">
        <v>32</v>
      </c>
      <c r="H13" s="175">
        <v>20</v>
      </c>
      <c r="I13" s="175">
        <v>36</v>
      </c>
      <c r="J13" s="175">
        <v>50</v>
      </c>
      <c r="K13" s="175">
        <v>315</v>
      </c>
      <c r="L13" s="176">
        <v>116</v>
      </c>
      <c r="M13" s="176">
        <v>118</v>
      </c>
      <c r="N13" s="175">
        <v>185</v>
      </c>
      <c r="O13" s="245">
        <f t="shared" si="1"/>
        <v>986</v>
      </c>
    </row>
    <row r="14" spans="1:15" x14ac:dyDescent="0.3">
      <c r="A14" s="99"/>
      <c r="B14" s="97" t="s">
        <v>288</v>
      </c>
      <c r="C14" s="175">
        <v>1</v>
      </c>
      <c r="D14" s="175">
        <v>0</v>
      </c>
      <c r="E14" s="175">
        <v>2</v>
      </c>
      <c r="F14" s="175">
        <v>16</v>
      </c>
      <c r="G14" s="175">
        <v>9</v>
      </c>
      <c r="H14" s="175">
        <v>29</v>
      </c>
      <c r="I14" s="175">
        <v>32</v>
      </c>
      <c r="J14" s="175">
        <v>27</v>
      </c>
      <c r="K14" s="175">
        <v>27</v>
      </c>
      <c r="L14" s="176">
        <v>37</v>
      </c>
      <c r="M14" s="176">
        <v>6</v>
      </c>
      <c r="N14" s="175">
        <v>3</v>
      </c>
      <c r="O14" s="245">
        <f t="shared" si="1"/>
        <v>189</v>
      </c>
    </row>
    <row r="15" spans="1:15" x14ac:dyDescent="0.3">
      <c r="A15" s="94">
        <v>3</v>
      </c>
      <c r="B15" s="95" t="s">
        <v>109</v>
      </c>
      <c r="C15" s="245">
        <f t="shared" ref="C15:N15" si="3">SUM(C16:C34)</f>
        <v>59</v>
      </c>
      <c r="D15" s="245">
        <f t="shared" si="3"/>
        <v>133</v>
      </c>
      <c r="E15" s="245">
        <f t="shared" si="3"/>
        <v>178</v>
      </c>
      <c r="F15" s="245">
        <f t="shared" si="3"/>
        <v>786</v>
      </c>
      <c r="G15" s="245">
        <f t="shared" si="3"/>
        <v>1367</v>
      </c>
      <c r="H15" s="245">
        <f t="shared" si="3"/>
        <v>2017</v>
      </c>
      <c r="I15" s="245">
        <f t="shared" si="3"/>
        <v>3695</v>
      </c>
      <c r="J15" s="245">
        <f t="shared" si="3"/>
        <v>5931</v>
      </c>
      <c r="K15" s="245">
        <f t="shared" si="3"/>
        <v>13043</v>
      </c>
      <c r="L15" s="245">
        <f t="shared" si="3"/>
        <v>4543</v>
      </c>
      <c r="M15" s="245">
        <f t="shared" si="3"/>
        <v>4795</v>
      </c>
      <c r="N15" s="245">
        <f t="shared" si="3"/>
        <v>4056</v>
      </c>
      <c r="O15" s="245">
        <f t="shared" si="1"/>
        <v>40603</v>
      </c>
    </row>
    <row r="16" spans="1:15" x14ac:dyDescent="0.3">
      <c r="A16" s="468"/>
      <c r="B16" s="97" t="s">
        <v>110</v>
      </c>
      <c r="C16" s="175">
        <v>5</v>
      </c>
      <c r="D16" s="175">
        <v>21</v>
      </c>
      <c r="E16" s="175">
        <v>31</v>
      </c>
      <c r="F16" s="175">
        <v>32</v>
      </c>
      <c r="G16" s="175">
        <v>62</v>
      </c>
      <c r="H16" s="175">
        <v>114</v>
      </c>
      <c r="I16" s="175">
        <v>158</v>
      </c>
      <c r="J16" s="175">
        <v>258</v>
      </c>
      <c r="K16" s="175">
        <v>320</v>
      </c>
      <c r="L16" s="176">
        <v>133</v>
      </c>
      <c r="M16" s="176">
        <v>163</v>
      </c>
      <c r="N16" s="175">
        <v>122</v>
      </c>
      <c r="O16" s="245">
        <f t="shared" si="1"/>
        <v>1419</v>
      </c>
    </row>
    <row r="17" spans="1:15" x14ac:dyDescent="0.3">
      <c r="A17" s="469"/>
      <c r="B17" s="97" t="s">
        <v>111</v>
      </c>
      <c r="C17" s="175">
        <v>28</v>
      </c>
      <c r="D17" s="175">
        <v>43</v>
      </c>
      <c r="E17" s="175">
        <v>25</v>
      </c>
      <c r="F17" s="175">
        <v>39</v>
      </c>
      <c r="G17" s="175">
        <v>46</v>
      </c>
      <c r="H17" s="175">
        <v>65</v>
      </c>
      <c r="I17" s="175">
        <v>104</v>
      </c>
      <c r="J17" s="175">
        <v>146</v>
      </c>
      <c r="K17" s="175">
        <v>466</v>
      </c>
      <c r="L17" s="176">
        <v>114</v>
      </c>
      <c r="M17" s="176">
        <v>84</v>
      </c>
      <c r="N17" s="175">
        <v>172</v>
      </c>
      <c r="O17" s="245">
        <f t="shared" si="1"/>
        <v>1332</v>
      </c>
    </row>
    <row r="18" spans="1:15" x14ac:dyDescent="0.3">
      <c r="A18" s="469"/>
      <c r="B18" s="97" t="s">
        <v>112</v>
      </c>
      <c r="C18" s="175">
        <v>2</v>
      </c>
      <c r="D18" s="175">
        <v>12</v>
      </c>
      <c r="E18" s="175">
        <v>11</v>
      </c>
      <c r="F18" s="175">
        <v>12</v>
      </c>
      <c r="G18" s="175">
        <v>19</v>
      </c>
      <c r="H18" s="175">
        <v>18</v>
      </c>
      <c r="I18" s="175">
        <v>33</v>
      </c>
      <c r="J18" s="175">
        <v>41</v>
      </c>
      <c r="K18" s="175">
        <v>49</v>
      </c>
      <c r="L18" s="176">
        <v>38</v>
      </c>
      <c r="M18" s="176">
        <v>43</v>
      </c>
      <c r="N18" s="175">
        <v>45</v>
      </c>
      <c r="O18" s="245">
        <f t="shared" si="1"/>
        <v>323</v>
      </c>
    </row>
    <row r="19" spans="1:15" x14ac:dyDescent="0.3">
      <c r="A19" s="469"/>
      <c r="B19" s="97" t="s">
        <v>113</v>
      </c>
      <c r="C19" s="175">
        <v>1</v>
      </c>
      <c r="D19" s="175">
        <v>1</v>
      </c>
      <c r="E19" s="175">
        <v>4</v>
      </c>
      <c r="F19" s="175">
        <v>5</v>
      </c>
      <c r="G19" s="175">
        <v>11</v>
      </c>
      <c r="H19" s="175">
        <v>17</v>
      </c>
      <c r="I19" s="175">
        <v>26</v>
      </c>
      <c r="J19" s="175">
        <v>26</v>
      </c>
      <c r="K19" s="175">
        <v>26</v>
      </c>
      <c r="L19" s="176">
        <v>17</v>
      </c>
      <c r="M19" s="176">
        <v>15</v>
      </c>
      <c r="N19" s="175">
        <v>23</v>
      </c>
      <c r="O19" s="245">
        <f t="shared" si="1"/>
        <v>172</v>
      </c>
    </row>
    <row r="20" spans="1:15" x14ac:dyDescent="0.3">
      <c r="A20" s="469"/>
      <c r="B20" s="97" t="s">
        <v>114</v>
      </c>
      <c r="C20" s="175">
        <v>2</v>
      </c>
      <c r="D20" s="175">
        <v>13</v>
      </c>
      <c r="E20" s="175">
        <v>25</v>
      </c>
      <c r="F20" s="175">
        <v>78</v>
      </c>
      <c r="G20" s="175">
        <v>289</v>
      </c>
      <c r="H20" s="175">
        <v>500</v>
      </c>
      <c r="I20" s="175">
        <v>807</v>
      </c>
      <c r="J20" s="175">
        <v>1198</v>
      </c>
      <c r="K20" s="175">
        <v>1687</v>
      </c>
      <c r="L20" s="176">
        <v>618</v>
      </c>
      <c r="M20" s="176">
        <v>541</v>
      </c>
      <c r="N20" s="175">
        <v>773</v>
      </c>
      <c r="O20" s="245">
        <f t="shared" si="1"/>
        <v>6531</v>
      </c>
    </row>
    <row r="21" spans="1:15" x14ac:dyDescent="0.3">
      <c r="A21" s="469"/>
      <c r="B21" s="97" t="s">
        <v>294</v>
      </c>
      <c r="C21" s="175">
        <v>1</v>
      </c>
      <c r="D21" s="175">
        <v>0</v>
      </c>
      <c r="E21" s="175">
        <v>1</v>
      </c>
      <c r="F21" s="175">
        <v>3</v>
      </c>
      <c r="G21" s="175">
        <v>8</v>
      </c>
      <c r="H21" s="175">
        <v>4</v>
      </c>
      <c r="I21" s="175">
        <v>5</v>
      </c>
      <c r="J21" s="175">
        <v>7</v>
      </c>
      <c r="K21" s="175">
        <v>21</v>
      </c>
      <c r="L21" s="176">
        <v>1</v>
      </c>
      <c r="M21" s="176">
        <v>6</v>
      </c>
      <c r="N21" s="175">
        <v>5</v>
      </c>
      <c r="O21" s="245">
        <f t="shared" si="1"/>
        <v>62</v>
      </c>
    </row>
    <row r="22" spans="1:15" x14ac:dyDescent="0.3">
      <c r="A22" s="469"/>
      <c r="B22" s="97" t="s">
        <v>115</v>
      </c>
      <c r="C22" s="175">
        <v>5</v>
      </c>
      <c r="D22" s="175">
        <v>10</v>
      </c>
      <c r="E22" s="175">
        <v>15</v>
      </c>
      <c r="F22" s="175">
        <v>406</v>
      </c>
      <c r="G22" s="175">
        <v>613</v>
      </c>
      <c r="H22" s="175">
        <v>921</v>
      </c>
      <c r="I22" s="175">
        <v>1809</v>
      </c>
      <c r="J22" s="175">
        <v>2348</v>
      </c>
      <c r="K22" s="175">
        <v>7005</v>
      </c>
      <c r="L22" s="176">
        <v>2076</v>
      </c>
      <c r="M22" s="176">
        <v>1684</v>
      </c>
      <c r="N22" s="175">
        <v>537</v>
      </c>
      <c r="O22" s="245">
        <f t="shared" si="1"/>
        <v>17429</v>
      </c>
    </row>
    <row r="23" spans="1:15" x14ac:dyDescent="0.3">
      <c r="A23" s="300"/>
      <c r="B23" s="97" t="s">
        <v>295</v>
      </c>
      <c r="C23" s="175">
        <v>1</v>
      </c>
      <c r="D23" s="175">
        <v>0</v>
      </c>
      <c r="E23" s="175">
        <v>1</v>
      </c>
      <c r="F23" s="262">
        <v>21</v>
      </c>
      <c r="G23" s="175">
        <v>18</v>
      </c>
      <c r="H23" s="175">
        <v>17</v>
      </c>
      <c r="I23" s="175">
        <v>25</v>
      </c>
      <c r="J23" s="175">
        <v>16</v>
      </c>
      <c r="K23" s="175">
        <v>74</v>
      </c>
      <c r="L23" s="175">
        <v>13</v>
      </c>
      <c r="M23" s="176">
        <v>11</v>
      </c>
      <c r="N23" s="176">
        <v>8</v>
      </c>
      <c r="O23" s="245">
        <f t="shared" si="1"/>
        <v>205</v>
      </c>
    </row>
    <row r="24" spans="1:15" x14ac:dyDescent="0.3">
      <c r="A24" s="300"/>
      <c r="B24" s="97" t="s">
        <v>289</v>
      </c>
      <c r="C24" s="175">
        <v>1</v>
      </c>
      <c r="D24" s="175">
        <v>4</v>
      </c>
      <c r="E24" s="175">
        <v>1</v>
      </c>
      <c r="F24" s="175">
        <v>7</v>
      </c>
      <c r="G24" s="175">
        <v>7</v>
      </c>
      <c r="H24" s="175">
        <v>12</v>
      </c>
      <c r="I24" s="175">
        <v>15</v>
      </c>
      <c r="J24" s="175">
        <v>22</v>
      </c>
      <c r="K24" s="175">
        <v>291</v>
      </c>
      <c r="L24" s="176">
        <v>15</v>
      </c>
      <c r="M24" s="176">
        <v>16</v>
      </c>
      <c r="N24" s="175">
        <v>7</v>
      </c>
      <c r="O24" s="245">
        <f t="shared" si="1"/>
        <v>398</v>
      </c>
    </row>
    <row r="25" spans="1:15" x14ac:dyDescent="0.3">
      <c r="A25" s="300"/>
      <c r="B25" s="97" t="s">
        <v>290</v>
      </c>
      <c r="C25" s="175">
        <v>1</v>
      </c>
      <c r="D25" s="175">
        <v>0</v>
      </c>
      <c r="E25" s="175">
        <v>1</v>
      </c>
      <c r="F25" s="175">
        <v>1</v>
      </c>
      <c r="G25" s="175">
        <v>3</v>
      </c>
      <c r="H25" s="175">
        <v>1</v>
      </c>
      <c r="I25" s="175">
        <v>3</v>
      </c>
      <c r="J25" s="175">
        <v>8</v>
      </c>
      <c r="K25" s="175">
        <v>0</v>
      </c>
      <c r="L25" s="176">
        <v>8</v>
      </c>
      <c r="M25" s="176">
        <v>3</v>
      </c>
      <c r="N25" s="175">
        <v>1</v>
      </c>
      <c r="O25" s="245">
        <f t="shared" si="1"/>
        <v>30</v>
      </c>
    </row>
    <row r="26" spans="1:15" x14ac:dyDescent="0.3">
      <c r="A26" s="300"/>
      <c r="B26" s="97" t="s">
        <v>116</v>
      </c>
      <c r="C26" s="175">
        <v>0</v>
      </c>
      <c r="D26" s="175">
        <v>1</v>
      </c>
      <c r="E26" s="175">
        <v>2</v>
      </c>
      <c r="F26" s="175">
        <v>1</v>
      </c>
      <c r="G26" s="175">
        <v>4</v>
      </c>
      <c r="H26" s="175">
        <v>7</v>
      </c>
      <c r="I26" s="175">
        <v>8</v>
      </c>
      <c r="J26" s="175">
        <v>12</v>
      </c>
      <c r="K26" s="175">
        <v>17</v>
      </c>
      <c r="L26" s="176">
        <v>6</v>
      </c>
      <c r="M26" s="176">
        <v>2</v>
      </c>
      <c r="N26" s="175">
        <v>3</v>
      </c>
      <c r="O26" s="245">
        <f t="shared" si="1"/>
        <v>63</v>
      </c>
    </row>
    <row r="27" spans="1:15" x14ac:dyDescent="0.3">
      <c r="A27" s="300"/>
      <c r="B27" s="97" t="s">
        <v>117</v>
      </c>
      <c r="C27" s="175">
        <v>4</v>
      </c>
      <c r="D27" s="175">
        <v>13</v>
      </c>
      <c r="E27" s="175">
        <v>18</v>
      </c>
      <c r="F27" s="175">
        <v>145</v>
      </c>
      <c r="G27" s="175">
        <v>197</v>
      </c>
      <c r="H27" s="175">
        <v>176</v>
      </c>
      <c r="I27" s="175">
        <v>326</v>
      </c>
      <c r="J27" s="175">
        <v>1277</v>
      </c>
      <c r="K27" s="175">
        <v>2319</v>
      </c>
      <c r="L27" s="176">
        <v>1013</v>
      </c>
      <c r="M27" s="176">
        <v>2015</v>
      </c>
      <c r="N27" s="175">
        <v>2004</v>
      </c>
      <c r="O27" s="245">
        <f t="shared" si="1"/>
        <v>9507</v>
      </c>
    </row>
    <row r="28" spans="1:15" x14ac:dyDescent="0.3">
      <c r="A28" s="300"/>
      <c r="B28" s="97" t="s">
        <v>162</v>
      </c>
      <c r="C28" s="175">
        <v>1</v>
      </c>
      <c r="D28" s="175">
        <v>0</v>
      </c>
      <c r="E28" s="175">
        <v>1</v>
      </c>
      <c r="F28" s="175">
        <v>0</v>
      </c>
      <c r="G28" s="175">
        <v>0</v>
      </c>
      <c r="H28" s="175">
        <v>2</v>
      </c>
      <c r="I28" s="175">
        <v>6</v>
      </c>
      <c r="J28" s="175">
        <v>4</v>
      </c>
      <c r="K28" s="175">
        <v>32</v>
      </c>
      <c r="L28" s="176">
        <v>16</v>
      </c>
      <c r="M28" s="176">
        <v>10</v>
      </c>
      <c r="N28" s="175">
        <v>20</v>
      </c>
      <c r="O28" s="245">
        <f t="shared" si="1"/>
        <v>92</v>
      </c>
    </row>
    <row r="29" spans="1:15" x14ac:dyDescent="0.3">
      <c r="A29" s="300"/>
      <c r="B29" s="97" t="s">
        <v>118</v>
      </c>
      <c r="C29" s="175">
        <v>0</v>
      </c>
      <c r="D29" s="175">
        <v>1</v>
      </c>
      <c r="E29" s="175">
        <v>1</v>
      </c>
      <c r="F29" s="175">
        <v>3</v>
      </c>
      <c r="G29" s="175">
        <v>6</v>
      </c>
      <c r="H29" s="175">
        <v>10</v>
      </c>
      <c r="I29" s="175">
        <v>11</v>
      </c>
      <c r="J29" s="175">
        <v>12</v>
      </c>
      <c r="K29" s="175">
        <v>21</v>
      </c>
      <c r="L29" s="176">
        <v>20</v>
      </c>
      <c r="M29" s="176">
        <v>8</v>
      </c>
      <c r="N29" s="175">
        <v>13</v>
      </c>
      <c r="O29" s="245">
        <f t="shared" si="1"/>
        <v>106</v>
      </c>
    </row>
    <row r="30" spans="1:15" x14ac:dyDescent="0.3">
      <c r="A30" s="300"/>
      <c r="B30" s="97" t="s">
        <v>119</v>
      </c>
      <c r="C30" s="175">
        <v>4</v>
      </c>
      <c r="D30" s="175">
        <v>7</v>
      </c>
      <c r="E30" s="175">
        <v>10</v>
      </c>
      <c r="F30" s="175">
        <v>8</v>
      </c>
      <c r="G30" s="175">
        <v>16</v>
      </c>
      <c r="H30" s="175">
        <v>17</v>
      </c>
      <c r="I30" s="175">
        <v>22</v>
      </c>
      <c r="J30" s="175">
        <v>47</v>
      </c>
      <c r="K30" s="175">
        <v>30</v>
      </c>
      <c r="L30" s="175">
        <v>31</v>
      </c>
      <c r="M30" s="176">
        <v>11</v>
      </c>
      <c r="N30" s="176">
        <v>11</v>
      </c>
      <c r="O30" s="245">
        <f t="shared" si="1"/>
        <v>214</v>
      </c>
    </row>
    <row r="31" spans="1:15" x14ac:dyDescent="0.3">
      <c r="A31" s="300"/>
      <c r="B31" s="97" t="s">
        <v>120</v>
      </c>
      <c r="C31" s="175">
        <v>0</v>
      </c>
      <c r="D31" s="175">
        <v>2</v>
      </c>
      <c r="E31" s="175">
        <v>20</v>
      </c>
      <c r="F31" s="175">
        <v>10</v>
      </c>
      <c r="G31" s="175">
        <v>40</v>
      </c>
      <c r="H31" s="175">
        <v>33</v>
      </c>
      <c r="I31" s="175">
        <v>111</v>
      </c>
      <c r="J31" s="175">
        <v>121</v>
      </c>
      <c r="K31" s="175">
        <v>34</v>
      </c>
      <c r="L31" s="175">
        <v>40</v>
      </c>
      <c r="M31" s="176">
        <v>52</v>
      </c>
      <c r="N31" s="176">
        <v>25</v>
      </c>
      <c r="O31" s="245">
        <f t="shared" si="1"/>
        <v>488</v>
      </c>
    </row>
    <row r="32" spans="1:15" x14ac:dyDescent="0.3">
      <c r="A32" s="300"/>
      <c r="B32" s="97" t="s">
        <v>121</v>
      </c>
      <c r="C32" s="175">
        <v>1</v>
      </c>
      <c r="D32" s="175">
        <v>2</v>
      </c>
      <c r="E32" s="175">
        <v>5</v>
      </c>
      <c r="F32" s="175">
        <v>8</v>
      </c>
      <c r="G32" s="175">
        <v>9</v>
      </c>
      <c r="H32" s="175">
        <v>9</v>
      </c>
      <c r="I32" s="175">
        <v>46</v>
      </c>
      <c r="J32" s="175">
        <v>172</v>
      </c>
      <c r="K32" s="175">
        <v>152</v>
      </c>
      <c r="L32" s="175">
        <v>33</v>
      </c>
      <c r="M32" s="176">
        <v>19</v>
      </c>
      <c r="N32" s="176">
        <v>68</v>
      </c>
      <c r="O32" s="245">
        <f t="shared" si="1"/>
        <v>524</v>
      </c>
    </row>
    <row r="33" spans="1:15" x14ac:dyDescent="0.3">
      <c r="A33" s="300"/>
      <c r="B33" s="97" t="s">
        <v>122</v>
      </c>
      <c r="C33" s="175">
        <v>1</v>
      </c>
      <c r="D33" s="175">
        <v>3</v>
      </c>
      <c r="E33" s="175">
        <v>4</v>
      </c>
      <c r="F33" s="175">
        <v>3</v>
      </c>
      <c r="G33" s="175">
        <v>15</v>
      </c>
      <c r="H33" s="175">
        <v>88</v>
      </c>
      <c r="I33" s="175">
        <v>172</v>
      </c>
      <c r="J33" s="175">
        <v>200</v>
      </c>
      <c r="K33" s="175">
        <v>464</v>
      </c>
      <c r="L33" s="175">
        <v>338</v>
      </c>
      <c r="M33" s="176">
        <v>106</v>
      </c>
      <c r="N33" s="176">
        <v>213</v>
      </c>
      <c r="O33" s="245">
        <f t="shared" si="1"/>
        <v>1607</v>
      </c>
    </row>
    <row r="34" spans="1:15" x14ac:dyDescent="0.3">
      <c r="A34" s="300"/>
      <c r="B34" s="97" t="s">
        <v>291</v>
      </c>
      <c r="C34" s="175">
        <v>1</v>
      </c>
      <c r="D34" s="175">
        <v>0</v>
      </c>
      <c r="E34" s="175">
        <v>2</v>
      </c>
      <c r="F34" s="175">
        <v>4</v>
      </c>
      <c r="G34" s="175">
        <v>4</v>
      </c>
      <c r="H34" s="175">
        <v>6</v>
      </c>
      <c r="I34" s="175">
        <v>8</v>
      </c>
      <c r="J34" s="175">
        <v>16</v>
      </c>
      <c r="K34" s="175">
        <v>35</v>
      </c>
      <c r="L34" s="175">
        <v>13</v>
      </c>
      <c r="M34" s="176">
        <v>6</v>
      </c>
      <c r="N34" s="176">
        <v>6</v>
      </c>
      <c r="O34" s="245">
        <f t="shared" si="1"/>
        <v>101</v>
      </c>
    </row>
    <row r="35" spans="1:15" x14ac:dyDescent="0.3">
      <c r="A35" s="99">
        <v>4</v>
      </c>
      <c r="B35" s="97" t="s">
        <v>123</v>
      </c>
      <c r="C35" s="175">
        <v>189</v>
      </c>
      <c r="D35" s="175">
        <v>110</v>
      </c>
      <c r="E35" s="175">
        <v>8</v>
      </c>
      <c r="F35" s="175">
        <v>148</v>
      </c>
      <c r="G35" s="175">
        <v>246</v>
      </c>
      <c r="H35" s="175">
        <v>299</v>
      </c>
      <c r="I35" s="175">
        <v>649</v>
      </c>
      <c r="J35" s="175">
        <v>689</v>
      </c>
      <c r="K35" s="175">
        <v>567</v>
      </c>
      <c r="L35" s="176">
        <v>196</v>
      </c>
      <c r="M35" s="176">
        <v>33</v>
      </c>
      <c r="N35" s="175">
        <v>15</v>
      </c>
      <c r="O35" s="245">
        <f t="shared" si="1"/>
        <v>3149</v>
      </c>
    </row>
    <row r="36" spans="1:15" x14ac:dyDescent="0.3">
      <c r="A36" s="105">
        <v>5</v>
      </c>
      <c r="B36" s="106" t="s">
        <v>266</v>
      </c>
      <c r="C36" s="247">
        <v>2</v>
      </c>
      <c r="D36" s="247">
        <v>17</v>
      </c>
      <c r="E36" s="247">
        <v>38</v>
      </c>
      <c r="F36" s="247">
        <v>297</v>
      </c>
      <c r="G36" s="247">
        <v>519</v>
      </c>
      <c r="H36" s="247">
        <v>1576</v>
      </c>
      <c r="I36" s="247">
        <v>2337</v>
      </c>
      <c r="J36" s="247">
        <v>1943</v>
      </c>
      <c r="K36" s="247">
        <v>2325</v>
      </c>
      <c r="L36" s="247">
        <v>991</v>
      </c>
      <c r="M36" s="247">
        <v>740</v>
      </c>
      <c r="N36" s="247">
        <v>381</v>
      </c>
      <c r="O36" s="245">
        <f t="shared" si="1"/>
        <v>11166</v>
      </c>
    </row>
    <row r="37" spans="1:15" x14ac:dyDescent="0.3">
      <c r="A37" s="99">
        <v>6</v>
      </c>
      <c r="B37" s="97" t="s">
        <v>127</v>
      </c>
      <c r="C37" s="175">
        <v>14</v>
      </c>
      <c r="D37" s="175">
        <v>133</v>
      </c>
      <c r="E37" s="175">
        <v>211</v>
      </c>
      <c r="F37" s="175">
        <v>1276</v>
      </c>
      <c r="G37" s="175">
        <v>3343</v>
      </c>
      <c r="H37" s="175">
        <v>9070</v>
      </c>
      <c r="I37" s="175">
        <v>17808</v>
      </c>
      <c r="J37" s="175">
        <v>29031</v>
      </c>
      <c r="K37" s="175">
        <v>34291</v>
      </c>
      <c r="L37" s="176">
        <v>36219</v>
      </c>
      <c r="M37" s="176">
        <v>69594</v>
      </c>
      <c r="N37" s="175">
        <v>438495</v>
      </c>
      <c r="O37" s="245">
        <f t="shared" si="1"/>
        <v>639485</v>
      </c>
    </row>
    <row r="38" spans="1:15" x14ac:dyDescent="0.3">
      <c r="A38" s="99">
        <v>7</v>
      </c>
      <c r="B38" s="97" t="s">
        <v>128</v>
      </c>
      <c r="C38" s="175">
        <v>5</v>
      </c>
      <c r="D38" s="175">
        <v>11</v>
      </c>
      <c r="E38" s="175">
        <v>28</v>
      </c>
      <c r="F38" s="175">
        <v>330</v>
      </c>
      <c r="G38" s="175">
        <v>687</v>
      </c>
      <c r="H38" s="175">
        <v>1164</v>
      </c>
      <c r="I38" s="175">
        <v>1747</v>
      </c>
      <c r="J38" s="175">
        <v>1947</v>
      </c>
      <c r="K38" s="175">
        <v>1891</v>
      </c>
      <c r="L38" s="176">
        <v>983</v>
      </c>
      <c r="M38" s="176">
        <v>939</v>
      </c>
      <c r="N38" s="175">
        <v>676</v>
      </c>
      <c r="O38" s="245">
        <f t="shared" si="1"/>
        <v>10408</v>
      </c>
    </row>
    <row r="39" spans="1:15" s="252" customFormat="1" x14ac:dyDescent="0.3">
      <c r="A39" s="248"/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1"/>
    </row>
    <row r="40" spans="1:15" x14ac:dyDescent="0.3">
      <c r="A40" s="301" t="s">
        <v>1</v>
      </c>
      <c r="B40" s="466" t="s">
        <v>265</v>
      </c>
      <c r="C40" s="242" t="s">
        <v>58</v>
      </c>
      <c r="D40" s="242" t="s">
        <v>59</v>
      </c>
      <c r="E40" s="242" t="s">
        <v>60</v>
      </c>
      <c r="F40" s="242" t="s">
        <v>61</v>
      </c>
      <c r="G40" s="242" t="s">
        <v>62</v>
      </c>
      <c r="H40" s="242" t="s">
        <v>63</v>
      </c>
      <c r="I40" s="242" t="s">
        <v>64</v>
      </c>
      <c r="J40" s="242" t="s">
        <v>65</v>
      </c>
      <c r="K40" s="242" t="s">
        <v>66</v>
      </c>
      <c r="L40" s="242" t="s">
        <v>67</v>
      </c>
      <c r="M40" s="242" t="s">
        <v>68</v>
      </c>
      <c r="N40" s="242" t="s">
        <v>69</v>
      </c>
      <c r="O40" s="242" t="s">
        <v>70</v>
      </c>
    </row>
    <row r="41" spans="1:15" x14ac:dyDescent="0.3">
      <c r="A41" s="302"/>
      <c r="B41" s="467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x14ac:dyDescent="0.3">
      <c r="A42" s="99">
        <v>8</v>
      </c>
      <c r="B42" s="97" t="s">
        <v>129</v>
      </c>
      <c r="C42" s="175">
        <v>5</v>
      </c>
      <c r="D42" s="175">
        <v>24</v>
      </c>
      <c r="E42" s="175">
        <v>2757</v>
      </c>
      <c r="F42" s="175">
        <v>6518</v>
      </c>
      <c r="G42" s="175">
        <v>8686</v>
      </c>
      <c r="H42" s="175">
        <v>34414</v>
      </c>
      <c r="I42" s="175">
        <v>33111</v>
      </c>
      <c r="J42" s="175">
        <v>44500</v>
      </c>
      <c r="K42" s="175">
        <v>35591</v>
      </c>
      <c r="L42" s="176">
        <v>30074</v>
      </c>
      <c r="M42" s="176">
        <v>7061</v>
      </c>
      <c r="N42" s="175">
        <v>9611</v>
      </c>
      <c r="O42" s="245">
        <f t="shared" ref="O42:O77" si="4">SUM(C42:N42)</f>
        <v>212352</v>
      </c>
    </row>
    <row r="43" spans="1:15" x14ac:dyDescent="0.3">
      <c r="A43" s="99">
        <v>9</v>
      </c>
      <c r="B43" s="97" t="s">
        <v>130</v>
      </c>
      <c r="C43" s="175">
        <v>90</v>
      </c>
      <c r="D43" s="175">
        <v>250</v>
      </c>
      <c r="E43" s="175">
        <v>1318</v>
      </c>
      <c r="F43" s="175">
        <v>2405</v>
      </c>
      <c r="G43" s="175">
        <v>4263</v>
      </c>
      <c r="H43" s="175">
        <v>4025</v>
      </c>
      <c r="I43" s="175">
        <v>8968</v>
      </c>
      <c r="J43" s="175">
        <v>12737</v>
      </c>
      <c r="K43" s="175">
        <v>26166</v>
      </c>
      <c r="L43" s="175">
        <v>11804</v>
      </c>
      <c r="M43" s="176">
        <v>125897</v>
      </c>
      <c r="N43" s="176">
        <v>108691</v>
      </c>
      <c r="O43" s="245">
        <f t="shared" si="4"/>
        <v>306614</v>
      </c>
    </row>
    <row r="44" spans="1:15" x14ac:dyDescent="0.3">
      <c r="A44" s="99">
        <v>10</v>
      </c>
      <c r="B44" s="97" t="s">
        <v>131</v>
      </c>
      <c r="C44" s="175">
        <v>21</v>
      </c>
      <c r="D44" s="175">
        <v>35</v>
      </c>
      <c r="E44" s="175">
        <v>27</v>
      </c>
      <c r="F44" s="175">
        <v>180</v>
      </c>
      <c r="G44" s="175">
        <v>371</v>
      </c>
      <c r="H44" s="175">
        <v>908</v>
      </c>
      <c r="I44" s="175">
        <v>1448</v>
      </c>
      <c r="J44" s="175">
        <v>1895</v>
      </c>
      <c r="K44" s="175">
        <v>5280</v>
      </c>
      <c r="L44" s="176">
        <v>4994</v>
      </c>
      <c r="M44" s="176">
        <v>10256</v>
      </c>
      <c r="N44" s="175">
        <v>3027</v>
      </c>
      <c r="O44" s="245">
        <f t="shared" si="4"/>
        <v>28442</v>
      </c>
    </row>
    <row r="45" spans="1:15" x14ac:dyDescent="0.3">
      <c r="A45" s="99">
        <v>11</v>
      </c>
      <c r="B45" s="97" t="s">
        <v>132</v>
      </c>
      <c r="C45" s="175">
        <v>5</v>
      </c>
      <c r="D45" s="175">
        <v>41</v>
      </c>
      <c r="E45" s="175">
        <v>150</v>
      </c>
      <c r="F45" s="175">
        <v>1978</v>
      </c>
      <c r="G45" s="175">
        <v>34545</v>
      </c>
      <c r="H45" s="175">
        <v>48106</v>
      </c>
      <c r="I45" s="175">
        <v>69153</v>
      </c>
      <c r="J45" s="175">
        <v>70015</v>
      </c>
      <c r="K45" s="175">
        <v>186778</v>
      </c>
      <c r="L45" s="176">
        <v>114064</v>
      </c>
      <c r="M45" s="176">
        <v>35477</v>
      </c>
      <c r="N45" s="175">
        <v>40852</v>
      </c>
      <c r="O45" s="245">
        <f t="shared" si="4"/>
        <v>601164</v>
      </c>
    </row>
    <row r="46" spans="1:15" x14ac:dyDescent="0.3">
      <c r="A46" s="99">
        <v>12</v>
      </c>
      <c r="B46" s="97" t="s">
        <v>133</v>
      </c>
      <c r="C46" s="175">
        <v>7</v>
      </c>
      <c r="D46" s="175">
        <v>9</v>
      </c>
      <c r="E46" s="175">
        <v>16</v>
      </c>
      <c r="F46" s="175">
        <v>97</v>
      </c>
      <c r="G46" s="175">
        <v>159</v>
      </c>
      <c r="H46" s="175">
        <v>272</v>
      </c>
      <c r="I46" s="175">
        <v>537</v>
      </c>
      <c r="J46" s="175">
        <v>890</v>
      </c>
      <c r="K46" s="175">
        <v>2195</v>
      </c>
      <c r="L46" s="176">
        <v>784</v>
      </c>
      <c r="M46" s="176">
        <v>708</v>
      </c>
      <c r="N46" s="175">
        <v>718</v>
      </c>
      <c r="O46" s="245">
        <f t="shared" si="4"/>
        <v>6392</v>
      </c>
    </row>
    <row r="47" spans="1:15" x14ac:dyDescent="0.3">
      <c r="A47" s="99">
        <v>13</v>
      </c>
      <c r="B47" s="97" t="s">
        <v>134</v>
      </c>
      <c r="C47" s="175">
        <v>7</v>
      </c>
      <c r="D47" s="175">
        <v>9</v>
      </c>
      <c r="E47" s="175">
        <v>26</v>
      </c>
      <c r="F47" s="175">
        <v>62</v>
      </c>
      <c r="G47" s="175">
        <v>252</v>
      </c>
      <c r="H47" s="175">
        <v>220</v>
      </c>
      <c r="I47" s="175">
        <v>612</v>
      </c>
      <c r="J47" s="175">
        <v>602</v>
      </c>
      <c r="K47" s="175">
        <v>613</v>
      </c>
      <c r="L47" s="176">
        <v>222</v>
      </c>
      <c r="M47" s="176">
        <v>118</v>
      </c>
      <c r="N47" s="175">
        <v>128</v>
      </c>
      <c r="O47" s="245">
        <f t="shared" si="4"/>
        <v>2871</v>
      </c>
    </row>
    <row r="48" spans="1:15" x14ac:dyDescent="0.3">
      <c r="A48" s="99">
        <v>14</v>
      </c>
      <c r="B48" s="97" t="s">
        <v>135</v>
      </c>
      <c r="C48" s="175">
        <v>7</v>
      </c>
      <c r="D48" s="175">
        <v>19</v>
      </c>
      <c r="E48" s="175">
        <v>37</v>
      </c>
      <c r="F48" s="175">
        <v>279</v>
      </c>
      <c r="G48" s="175">
        <v>603</v>
      </c>
      <c r="H48" s="175">
        <v>889</v>
      </c>
      <c r="I48" s="175">
        <v>1719</v>
      </c>
      <c r="J48" s="175">
        <v>1267</v>
      </c>
      <c r="K48" s="175">
        <v>1956</v>
      </c>
      <c r="L48" s="176">
        <v>734</v>
      </c>
      <c r="M48" s="176">
        <v>484</v>
      </c>
      <c r="N48" s="175">
        <v>436</v>
      </c>
      <c r="O48" s="245">
        <f t="shared" si="4"/>
        <v>8430</v>
      </c>
    </row>
    <row r="49" spans="1:15" x14ac:dyDescent="0.3">
      <c r="A49" s="99">
        <v>15</v>
      </c>
      <c r="B49" s="97" t="s">
        <v>136</v>
      </c>
      <c r="C49" s="175">
        <v>1</v>
      </c>
      <c r="D49" s="175">
        <v>7</v>
      </c>
      <c r="E49" s="175">
        <v>12</v>
      </c>
      <c r="F49" s="175">
        <v>249</v>
      </c>
      <c r="G49" s="175">
        <v>385</v>
      </c>
      <c r="H49" s="175">
        <v>388</v>
      </c>
      <c r="I49" s="175">
        <v>599</v>
      </c>
      <c r="J49" s="175">
        <v>388</v>
      </c>
      <c r="K49" s="175">
        <v>985</v>
      </c>
      <c r="L49" s="176">
        <v>397</v>
      </c>
      <c r="M49" s="176">
        <v>150</v>
      </c>
      <c r="N49" s="175">
        <v>27</v>
      </c>
      <c r="O49" s="245">
        <f t="shared" si="4"/>
        <v>3588</v>
      </c>
    </row>
    <row r="50" spans="1:15" x14ac:dyDescent="0.3">
      <c r="A50" s="99">
        <v>16</v>
      </c>
      <c r="B50" s="97" t="s">
        <v>137</v>
      </c>
      <c r="C50" s="175">
        <v>4</v>
      </c>
      <c r="D50" s="175">
        <v>14</v>
      </c>
      <c r="E50" s="175">
        <v>18</v>
      </c>
      <c r="F50" s="175">
        <v>182</v>
      </c>
      <c r="G50" s="175">
        <v>220</v>
      </c>
      <c r="H50" s="175">
        <v>334</v>
      </c>
      <c r="I50" s="175">
        <v>675</v>
      </c>
      <c r="J50" s="175">
        <v>467</v>
      </c>
      <c r="K50" s="175">
        <v>648</v>
      </c>
      <c r="L50" s="176">
        <v>251</v>
      </c>
      <c r="M50" s="176">
        <v>261</v>
      </c>
      <c r="N50" s="175">
        <v>266</v>
      </c>
      <c r="O50" s="245">
        <f t="shared" si="4"/>
        <v>3340</v>
      </c>
    </row>
    <row r="51" spans="1:15" x14ac:dyDescent="0.3">
      <c r="A51" s="99">
        <v>17</v>
      </c>
      <c r="B51" s="97" t="s">
        <v>138</v>
      </c>
      <c r="C51" s="175">
        <v>5</v>
      </c>
      <c r="D51" s="175">
        <v>12</v>
      </c>
      <c r="E51" s="175">
        <v>27</v>
      </c>
      <c r="F51" s="175">
        <v>553</v>
      </c>
      <c r="G51" s="175">
        <v>552</v>
      </c>
      <c r="H51" s="175">
        <v>1167</v>
      </c>
      <c r="I51" s="175">
        <v>2560</v>
      </c>
      <c r="J51" s="175">
        <v>1627</v>
      </c>
      <c r="K51" s="175">
        <v>1670</v>
      </c>
      <c r="L51" s="176">
        <v>908</v>
      </c>
      <c r="M51" s="176">
        <v>545</v>
      </c>
      <c r="N51" s="175">
        <v>713</v>
      </c>
      <c r="O51" s="245">
        <f t="shared" si="4"/>
        <v>10339</v>
      </c>
    </row>
    <row r="52" spans="1:15" x14ac:dyDescent="0.3">
      <c r="A52" s="99">
        <v>18</v>
      </c>
      <c r="B52" s="97" t="s">
        <v>139</v>
      </c>
      <c r="C52" s="175">
        <v>5</v>
      </c>
      <c r="D52" s="175">
        <v>13</v>
      </c>
      <c r="E52" s="175">
        <v>14</v>
      </c>
      <c r="F52" s="175">
        <v>498</v>
      </c>
      <c r="G52" s="175">
        <v>1393</v>
      </c>
      <c r="H52" s="175">
        <v>1683</v>
      </c>
      <c r="I52" s="175">
        <v>2371</v>
      </c>
      <c r="J52" s="175">
        <v>1437</v>
      </c>
      <c r="K52" s="175">
        <v>4821</v>
      </c>
      <c r="L52" s="176">
        <v>1817</v>
      </c>
      <c r="M52" s="176">
        <v>587</v>
      </c>
      <c r="N52" s="175">
        <v>724</v>
      </c>
      <c r="O52" s="245">
        <f t="shared" si="4"/>
        <v>15363</v>
      </c>
    </row>
    <row r="53" spans="1:15" x14ac:dyDescent="0.3">
      <c r="A53" s="99">
        <v>19</v>
      </c>
      <c r="B53" s="97" t="s">
        <v>140</v>
      </c>
      <c r="C53" s="175">
        <v>6</v>
      </c>
      <c r="D53" s="175">
        <v>23</v>
      </c>
      <c r="E53" s="175">
        <v>53</v>
      </c>
      <c r="F53" s="175">
        <v>1232</v>
      </c>
      <c r="G53" s="175">
        <v>899</v>
      </c>
      <c r="H53" s="175">
        <v>1826</v>
      </c>
      <c r="I53" s="175">
        <v>3973</v>
      </c>
      <c r="J53" s="175">
        <v>2515</v>
      </c>
      <c r="K53" s="175">
        <v>4237</v>
      </c>
      <c r="L53" s="176">
        <v>1805</v>
      </c>
      <c r="M53" s="176">
        <v>522</v>
      </c>
      <c r="N53" s="175">
        <v>1016</v>
      </c>
      <c r="O53" s="245">
        <f t="shared" si="4"/>
        <v>18107</v>
      </c>
    </row>
    <row r="54" spans="1:15" x14ac:dyDescent="0.3">
      <c r="A54" s="99">
        <v>20</v>
      </c>
      <c r="B54" s="97" t="s">
        <v>141</v>
      </c>
      <c r="C54" s="175">
        <v>8</v>
      </c>
      <c r="D54" s="175">
        <v>9</v>
      </c>
      <c r="E54" s="175">
        <v>22</v>
      </c>
      <c r="F54" s="175">
        <v>63</v>
      </c>
      <c r="G54" s="175">
        <v>99</v>
      </c>
      <c r="H54" s="175">
        <v>110</v>
      </c>
      <c r="I54" s="175">
        <v>173</v>
      </c>
      <c r="J54" s="175">
        <v>187</v>
      </c>
      <c r="K54" s="175">
        <v>320</v>
      </c>
      <c r="L54" s="176">
        <v>128</v>
      </c>
      <c r="M54" s="176">
        <v>91</v>
      </c>
      <c r="N54" s="175">
        <v>117</v>
      </c>
      <c r="O54" s="245">
        <f t="shared" si="4"/>
        <v>1327</v>
      </c>
    </row>
    <row r="55" spans="1:15" x14ac:dyDescent="0.3">
      <c r="A55" s="99">
        <v>21</v>
      </c>
      <c r="B55" s="97" t="s">
        <v>164</v>
      </c>
      <c r="C55" s="175">
        <v>5</v>
      </c>
      <c r="D55" s="175">
        <v>23</v>
      </c>
      <c r="E55" s="175">
        <v>15</v>
      </c>
      <c r="F55" s="175">
        <v>194</v>
      </c>
      <c r="G55" s="175">
        <v>168</v>
      </c>
      <c r="H55" s="175">
        <v>247</v>
      </c>
      <c r="I55" s="175">
        <v>351</v>
      </c>
      <c r="J55" s="175">
        <v>335</v>
      </c>
      <c r="K55" s="175">
        <v>766</v>
      </c>
      <c r="L55" s="176">
        <v>222</v>
      </c>
      <c r="M55" s="176">
        <v>92</v>
      </c>
      <c r="N55" s="175">
        <v>124</v>
      </c>
      <c r="O55" s="245">
        <f t="shared" si="4"/>
        <v>2542</v>
      </c>
    </row>
    <row r="56" spans="1:15" x14ac:dyDescent="0.3">
      <c r="A56" s="99">
        <v>22</v>
      </c>
      <c r="B56" s="97" t="s">
        <v>143</v>
      </c>
      <c r="C56" s="175">
        <v>6</v>
      </c>
      <c r="D56" s="175">
        <v>12</v>
      </c>
      <c r="E56" s="175">
        <v>13</v>
      </c>
      <c r="F56" s="175">
        <v>170</v>
      </c>
      <c r="G56" s="175">
        <v>95</v>
      </c>
      <c r="H56" s="175">
        <v>111</v>
      </c>
      <c r="I56" s="175">
        <v>213</v>
      </c>
      <c r="J56" s="175">
        <v>140</v>
      </c>
      <c r="K56" s="175">
        <v>39</v>
      </c>
      <c r="L56" s="176">
        <v>21</v>
      </c>
      <c r="M56" s="176">
        <v>50</v>
      </c>
      <c r="N56" s="175">
        <v>3</v>
      </c>
      <c r="O56" s="245">
        <f t="shared" si="4"/>
        <v>873</v>
      </c>
    </row>
    <row r="57" spans="1:15" x14ac:dyDescent="0.3">
      <c r="A57" s="99">
        <v>23</v>
      </c>
      <c r="B57" s="97" t="s">
        <v>144</v>
      </c>
      <c r="C57" s="175">
        <v>31</v>
      </c>
      <c r="D57" s="175">
        <v>366</v>
      </c>
      <c r="E57" s="175">
        <v>10346</v>
      </c>
      <c r="F57" s="175">
        <v>5864</v>
      </c>
      <c r="G57" s="175">
        <v>6736</v>
      </c>
      <c r="H57" s="175">
        <v>9824</v>
      </c>
      <c r="I57" s="175">
        <v>16366</v>
      </c>
      <c r="J57" s="175">
        <v>18945</v>
      </c>
      <c r="K57" s="175">
        <v>17383</v>
      </c>
      <c r="L57" s="176">
        <v>5486</v>
      </c>
      <c r="M57" s="176">
        <v>3319</v>
      </c>
      <c r="N57" s="175">
        <v>4476</v>
      </c>
      <c r="O57" s="245">
        <f t="shared" si="4"/>
        <v>99142</v>
      </c>
    </row>
    <row r="58" spans="1:15" x14ac:dyDescent="0.3">
      <c r="A58" s="99">
        <v>24</v>
      </c>
      <c r="B58" s="97" t="s">
        <v>145</v>
      </c>
      <c r="C58" s="175">
        <v>9</v>
      </c>
      <c r="D58" s="175">
        <v>9</v>
      </c>
      <c r="E58" s="175">
        <v>47</v>
      </c>
      <c r="F58" s="175">
        <v>110</v>
      </c>
      <c r="G58" s="175">
        <v>85</v>
      </c>
      <c r="H58" s="175">
        <v>136</v>
      </c>
      <c r="I58" s="175">
        <v>184</v>
      </c>
      <c r="J58" s="175">
        <v>203</v>
      </c>
      <c r="K58" s="175">
        <v>308</v>
      </c>
      <c r="L58" s="176">
        <v>180</v>
      </c>
      <c r="M58" s="176">
        <v>100</v>
      </c>
      <c r="N58" s="175">
        <v>92</v>
      </c>
      <c r="O58" s="245">
        <f t="shared" si="4"/>
        <v>1463</v>
      </c>
    </row>
    <row r="59" spans="1:15" x14ac:dyDescent="0.3">
      <c r="A59" s="99">
        <v>25</v>
      </c>
      <c r="B59" s="97" t="s">
        <v>146</v>
      </c>
      <c r="C59" s="175">
        <v>5</v>
      </c>
      <c r="D59" s="175">
        <v>19</v>
      </c>
      <c r="E59" s="175">
        <v>106</v>
      </c>
      <c r="F59" s="175">
        <v>705</v>
      </c>
      <c r="G59" s="175">
        <v>999</v>
      </c>
      <c r="H59" s="175">
        <v>1740</v>
      </c>
      <c r="I59" s="175">
        <v>2316</v>
      </c>
      <c r="J59" s="175">
        <v>1250</v>
      </c>
      <c r="K59" s="175">
        <v>2074</v>
      </c>
      <c r="L59" s="176">
        <v>1015</v>
      </c>
      <c r="M59" s="176">
        <v>445</v>
      </c>
      <c r="N59" s="175">
        <v>413</v>
      </c>
      <c r="O59" s="245">
        <f t="shared" si="4"/>
        <v>11087</v>
      </c>
    </row>
    <row r="60" spans="1:15" x14ac:dyDescent="0.3">
      <c r="A60" s="99">
        <v>26</v>
      </c>
      <c r="B60" s="97" t="s">
        <v>147</v>
      </c>
      <c r="C60" s="175">
        <v>6</v>
      </c>
      <c r="D60" s="175">
        <v>4</v>
      </c>
      <c r="E60" s="175">
        <v>7</v>
      </c>
      <c r="F60" s="175">
        <v>19</v>
      </c>
      <c r="G60" s="175">
        <v>22</v>
      </c>
      <c r="H60" s="175">
        <v>32</v>
      </c>
      <c r="I60" s="175">
        <v>53</v>
      </c>
      <c r="J60" s="175">
        <v>82</v>
      </c>
      <c r="K60" s="175">
        <v>149</v>
      </c>
      <c r="L60" s="176">
        <v>36</v>
      </c>
      <c r="M60" s="176">
        <v>17</v>
      </c>
      <c r="N60" s="175">
        <v>2</v>
      </c>
      <c r="O60" s="245">
        <f t="shared" si="4"/>
        <v>429</v>
      </c>
    </row>
    <row r="61" spans="1:15" x14ac:dyDescent="0.3">
      <c r="A61" s="105">
        <v>27</v>
      </c>
      <c r="B61" s="106" t="s">
        <v>148</v>
      </c>
      <c r="C61" s="175">
        <v>4</v>
      </c>
      <c r="D61" s="175">
        <v>11</v>
      </c>
      <c r="E61" s="175">
        <v>22</v>
      </c>
      <c r="F61" s="175">
        <v>94</v>
      </c>
      <c r="G61" s="175">
        <v>143</v>
      </c>
      <c r="H61" s="175">
        <v>124</v>
      </c>
      <c r="I61" s="175">
        <v>200</v>
      </c>
      <c r="J61" s="175">
        <v>245</v>
      </c>
      <c r="K61" s="175">
        <v>551</v>
      </c>
      <c r="L61" s="176">
        <v>141</v>
      </c>
      <c r="M61" s="176">
        <v>88</v>
      </c>
      <c r="N61" s="175">
        <v>119</v>
      </c>
      <c r="O61" s="245">
        <f t="shared" si="4"/>
        <v>1742</v>
      </c>
    </row>
    <row r="62" spans="1:15" x14ac:dyDescent="0.3">
      <c r="A62" s="105">
        <v>28</v>
      </c>
      <c r="B62" s="106" t="s">
        <v>149</v>
      </c>
      <c r="C62" s="175">
        <v>5</v>
      </c>
      <c r="D62" s="175">
        <v>7</v>
      </c>
      <c r="E62" s="175">
        <v>4</v>
      </c>
      <c r="F62" s="175">
        <v>16</v>
      </c>
      <c r="G62" s="175">
        <v>21</v>
      </c>
      <c r="H62" s="175">
        <v>54</v>
      </c>
      <c r="I62" s="175">
        <v>84</v>
      </c>
      <c r="J62" s="175">
        <v>78</v>
      </c>
      <c r="K62" s="175">
        <v>309</v>
      </c>
      <c r="L62" s="176">
        <v>135</v>
      </c>
      <c r="M62" s="176">
        <v>53</v>
      </c>
      <c r="N62" s="175">
        <v>55</v>
      </c>
      <c r="O62" s="245">
        <f t="shared" si="4"/>
        <v>821</v>
      </c>
    </row>
    <row r="63" spans="1:15" x14ac:dyDescent="0.3">
      <c r="A63" s="105">
        <v>29</v>
      </c>
      <c r="B63" s="106" t="s">
        <v>150</v>
      </c>
      <c r="C63" s="175">
        <v>4</v>
      </c>
      <c r="D63" s="175">
        <v>8</v>
      </c>
      <c r="E63" s="175">
        <v>9</v>
      </c>
      <c r="F63" s="175">
        <v>29</v>
      </c>
      <c r="G63" s="175">
        <v>61</v>
      </c>
      <c r="H63" s="175">
        <v>108</v>
      </c>
      <c r="I63" s="175">
        <v>195</v>
      </c>
      <c r="J63" s="175">
        <v>229</v>
      </c>
      <c r="K63" s="175">
        <v>539</v>
      </c>
      <c r="L63" s="176">
        <v>102</v>
      </c>
      <c r="M63" s="176">
        <v>85</v>
      </c>
      <c r="N63" s="175">
        <v>110</v>
      </c>
      <c r="O63" s="245">
        <f t="shared" si="4"/>
        <v>1479</v>
      </c>
    </row>
    <row r="64" spans="1:15" x14ac:dyDescent="0.3">
      <c r="A64" s="105">
        <v>30</v>
      </c>
      <c r="B64" s="106" t="s">
        <v>151</v>
      </c>
      <c r="C64" s="175">
        <v>70</v>
      </c>
      <c r="D64" s="175">
        <v>996</v>
      </c>
      <c r="E64" s="175">
        <v>3010</v>
      </c>
      <c r="F64" s="175">
        <v>11282</v>
      </c>
      <c r="G64" s="175">
        <v>29368</v>
      </c>
      <c r="H64" s="175">
        <v>33987</v>
      </c>
      <c r="I64" s="175">
        <v>48526</v>
      </c>
      <c r="J64" s="175">
        <v>56769</v>
      </c>
      <c r="K64" s="175">
        <v>144407</v>
      </c>
      <c r="L64" s="176">
        <v>121492</v>
      </c>
      <c r="M64" s="176">
        <v>125712</v>
      </c>
      <c r="N64" s="175">
        <v>86825</v>
      </c>
      <c r="O64" s="245">
        <f t="shared" si="4"/>
        <v>662444</v>
      </c>
    </row>
    <row r="65" spans="1:16" x14ac:dyDescent="0.3">
      <c r="A65" s="94">
        <v>31</v>
      </c>
      <c r="B65" s="95" t="s">
        <v>267</v>
      </c>
      <c r="C65" s="246">
        <f t="shared" ref="C65:N65" si="5">SUM(C66:C75)</f>
        <v>88</v>
      </c>
      <c r="D65" s="246">
        <f t="shared" si="5"/>
        <v>174</v>
      </c>
      <c r="E65" s="246">
        <f t="shared" si="5"/>
        <v>454</v>
      </c>
      <c r="F65" s="246">
        <f t="shared" si="5"/>
        <v>390</v>
      </c>
      <c r="G65" s="246">
        <f t="shared" si="5"/>
        <v>703</v>
      </c>
      <c r="H65" s="246">
        <f t="shared" si="5"/>
        <v>1044</v>
      </c>
      <c r="I65" s="246">
        <f t="shared" si="5"/>
        <v>2200</v>
      </c>
      <c r="J65" s="246">
        <f t="shared" si="5"/>
        <v>1964</v>
      </c>
      <c r="K65" s="246">
        <f t="shared" si="5"/>
        <v>9139</v>
      </c>
      <c r="L65" s="246">
        <f t="shared" si="5"/>
        <v>6915</v>
      </c>
      <c r="M65" s="246">
        <f t="shared" si="5"/>
        <v>1552</v>
      </c>
      <c r="N65" s="246">
        <f t="shared" si="5"/>
        <v>1402</v>
      </c>
      <c r="O65" s="245">
        <f t="shared" si="4"/>
        <v>26025</v>
      </c>
    </row>
    <row r="66" spans="1:16" x14ac:dyDescent="0.3">
      <c r="A66" s="468"/>
      <c r="B66" s="106" t="s">
        <v>153</v>
      </c>
      <c r="C66" s="175">
        <v>0</v>
      </c>
      <c r="D66" s="175">
        <v>0</v>
      </c>
      <c r="E66" s="175">
        <v>0</v>
      </c>
      <c r="F66" s="175">
        <v>15</v>
      </c>
      <c r="G66" s="175">
        <v>60</v>
      </c>
      <c r="H66" s="175">
        <v>83</v>
      </c>
      <c r="I66" s="175">
        <v>131</v>
      </c>
      <c r="J66" s="175">
        <v>94</v>
      </c>
      <c r="K66" s="175">
        <v>1363</v>
      </c>
      <c r="L66" s="175">
        <v>544</v>
      </c>
      <c r="M66" s="175">
        <v>242</v>
      </c>
      <c r="N66" s="175">
        <v>325</v>
      </c>
      <c r="O66" s="245">
        <f t="shared" si="4"/>
        <v>2857</v>
      </c>
    </row>
    <row r="67" spans="1:16" x14ac:dyDescent="0.3">
      <c r="A67" s="469"/>
      <c r="B67" s="106" t="s">
        <v>154</v>
      </c>
      <c r="C67" s="175">
        <v>15</v>
      </c>
      <c r="D67" s="175">
        <v>119</v>
      </c>
      <c r="E67" s="175">
        <v>379</v>
      </c>
      <c r="F67" s="175">
        <v>323</v>
      </c>
      <c r="G67" s="175">
        <v>489</v>
      </c>
      <c r="H67" s="175">
        <v>822</v>
      </c>
      <c r="I67" s="175">
        <v>1638</v>
      </c>
      <c r="J67" s="175">
        <v>1142</v>
      </c>
      <c r="K67" s="175">
        <v>3446</v>
      </c>
      <c r="L67" s="176">
        <v>973</v>
      </c>
      <c r="M67" s="176">
        <v>659</v>
      </c>
      <c r="N67" s="175">
        <v>597</v>
      </c>
      <c r="O67" s="245">
        <f t="shared" si="4"/>
        <v>10602</v>
      </c>
    </row>
    <row r="68" spans="1:16" x14ac:dyDescent="0.3">
      <c r="A68" s="469"/>
      <c r="B68" s="106" t="s">
        <v>155</v>
      </c>
      <c r="C68" s="175">
        <v>0</v>
      </c>
      <c r="D68" s="175">
        <v>15</v>
      </c>
      <c r="E68" s="175">
        <v>21</v>
      </c>
      <c r="F68" s="175">
        <v>32</v>
      </c>
      <c r="G68" s="175">
        <v>50</v>
      </c>
      <c r="H68" s="175">
        <v>17</v>
      </c>
      <c r="I68" s="175">
        <v>21</v>
      </c>
      <c r="J68" s="175">
        <v>34</v>
      </c>
      <c r="K68" s="175">
        <v>378</v>
      </c>
      <c r="L68" s="176">
        <v>136</v>
      </c>
      <c r="M68" s="176">
        <v>42</v>
      </c>
      <c r="N68" s="175">
        <v>81</v>
      </c>
      <c r="O68" s="245">
        <f t="shared" si="4"/>
        <v>827</v>
      </c>
    </row>
    <row r="69" spans="1:16" x14ac:dyDescent="0.3">
      <c r="A69" s="469"/>
      <c r="B69" s="106" t="s">
        <v>156</v>
      </c>
      <c r="C69" s="175">
        <v>0</v>
      </c>
      <c r="D69" s="175">
        <v>0</v>
      </c>
      <c r="E69" s="175">
        <v>3</v>
      </c>
      <c r="F69" s="175">
        <v>1</v>
      </c>
      <c r="G69" s="175">
        <v>2</v>
      </c>
      <c r="H69" s="175">
        <v>3</v>
      </c>
      <c r="I69" s="175">
        <v>4</v>
      </c>
      <c r="J69" s="175">
        <v>10</v>
      </c>
      <c r="K69" s="175">
        <v>33</v>
      </c>
      <c r="L69" s="175">
        <v>18</v>
      </c>
      <c r="M69" s="175">
        <v>2</v>
      </c>
      <c r="N69" s="175">
        <v>16</v>
      </c>
      <c r="O69" s="245">
        <f t="shared" si="4"/>
        <v>92</v>
      </c>
    </row>
    <row r="70" spans="1:16" x14ac:dyDescent="0.3">
      <c r="A70" s="469"/>
      <c r="B70" s="106" t="s">
        <v>157</v>
      </c>
      <c r="C70" s="175">
        <v>9</v>
      </c>
      <c r="D70" s="175">
        <v>38</v>
      </c>
      <c r="E70" s="175">
        <v>37</v>
      </c>
      <c r="F70" s="175">
        <v>0</v>
      </c>
      <c r="G70" s="175">
        <v>70</v>
      </c>
      <c r="H70" s="175">
        <v>65</v>
      </c>
      <c r="I70" s="175">
        <v>350</v>
      </c>
      <c r="J70" s="175">
        <v>513</v>
      </c>
      <c r="K70" s="175">
        <v>3685</v>
      </c>
      <c r="L70" s="175">
        <v>5078</v>
      </c>
      <c r="M70" s="175">
        <v>318</v>
      </c>
      <c r="N70" s="175">
        <v>154</v>
      </c>
      <c r="O70" s="245">
        <f t="shared" si="4"/>
        <v>10317</v>
      </c>
    </row>
    <row r="71" spans="1:16" x14ac:dyDescent="0.3">
      <c r="A71" s="469"/>
      <c r="B71" s="106" t="s">
        <v>158</v>
      </c>
      <c r="C71" s="175">
        <v>60</v>
      </c>
      <c r="D71" s="175">
        <v>0</v>
      </c>
      <c r="E71" s="175">
        <v>1</v>
      </c>
      <c r="F71" s="175">
        <v>7</v>
      </c>
      <c r="G71" s="175">
        <v>7</v>
      </c>
      <c r="H71" s="175">
        <v>36</v>
      </c>
      <c r="I71" s="175">
        <v>33</v>
      </c>
      <c r="J71" s="175">
        <v>113</v>
      </c>
      <c r="K71" s="175">
        <v>103</v>
      </c>
      <c r="L71" s="175">
        <v>149</v>
      </c>
      <c r="M71" s="175">
        <v>287</v>
      </c>
      <c r="N71" s="175">
        <v>212</v>
      </c>
      <c r="O71" s="245">
        <f t="shared" si="4"/>
        <v>1008</v>
      </c>
    </row>
    <row r="72" spans="1:16" x14ac:dyDescent="0.3">
      <c r="A72" s="469"/>
      <c r="B72" s="253" t="s">
        <v>285</v>
      </c>
      <c r="C72" s="175">
        <v>1</v>
      </c>
      <c r="D72" s="175">
        <v>0</v>
      </c>
      <c r="E72" s="175">
        <v>3</v>
      </c>
      <c r="F72" s="175">
        <v>6</v>
      </c>
      <c r="G72" s="175">
        <v>13</v>
      </c>
      <c r="H72" s="175">
        <v>9</v>
      </c>
      <c r="I72" s="175">
        <v>15</v>
      </c>
      <c r="J72" s="175">
        <v>23</v>
      </c>
      <c r="K72" s="175">
        <v>45</v>
      </c>
      <c r="L72" s="176">
        <v>8</v>
      </c>
      <c r="M72" s="176">
        <v>0</v>
      </c>
      <c r="N72" s="175">
        <v>17</v>
      </c>
      <c r="O72" s="245">
        <f t="shared" si="4"/>
        <v>140</v>
      </c>
    </row>
    <row r="73" spans="1:16" x14ac:dyDescent="0.3">
      <c r="A73" s="469"/>
      <c r="B73" s="253" t="s">
        <v>286</v>
      </c>
      <c r="C73" s="175">
        <v>1</v>
      </c>
      <c r="D73" s="175">
        <v>0</v>
      </c>
      <c r="E73" s="175">
        <v>3</v>
      </c>
      <c r="F73" s="175">
        <v>3</v>
      </c>
      <c r="G73" s="175">
        <v>5</v>
      </c>
      <c r="H73" s="175">
        <v>2</v>
      </c>
      <c r="I73" s="175">
        <v>2</v>
      </c>
      <c r="J73" s="175">
        <v>7</v>
      </c>
      <c r="K73" s="175">
        <v>55</v>
      </c>
      <c r="L73" s="176">
        <v>8</v>
      </c>
      <c r="M73" s="176">
        <v>2</v>
      </c>
      <c r="N73" s="175">
        <v>0</v>
      </c>
      <c r="O73" s="245">
        <f t="shared" si="4"/>
        <v>88</v>
      </c>
    </row>
    <row r="74" spans="1:16" x14ac:dyDescent="0.3">
      <c r="A74" s="469"/>
      <c r="B74" s="253" t="s">
        <v>275</v>
      </c>
      <c r="C74" s="175">
        <v>1</v>
      </c>
      <c r="D74" s="175">
        <v>0</v>
      </c>
      <c r="E74" s="175">
        <v>0</v>
      </c>
      <c r="F74" s="175">
        <v>0</v>
      </c>
      <c r="G74" s="175">
        <v>2</v>
      </c>
      <c r="H74" s="175">
        <v>2</v>
      </c>
      <c r="I74" s="175">
        <v>0</v>
      </c>
      <c r="J74" s="175">
        <v>0</v>
      </c>
      <c r="K74" s="175">
        <v>20</v>
      </c>
      <c r="L74" s="176">
        <v>0</v>
      </c>
      <c r="M74" s="176">
        <v>0</v>
      </c>
      <c r="N74" s="175">
        <v>0</v>
      </c>
      <c r="O74" s="245">
        <f t="shared" si="4"/>
        <v>25</v>
      </c>
    </row>
    <row r="75" spans="1:16" x14ac:dyDescent="0.3">
      <c r="A75" s="470"/>
      <c r="B75" s="253" t="s">
        <v>292</v>
      </c>
      <c r="C75" s="175">
        <v>1</v>
      </c>
      <c r="D75" s="175">
        <v>2</v>
      </c>
      <c r="E75" s="175">
        <v>7</v>
      </c>
      <c r="F75" s="175">
        <v>3</v>
      </c>
      <c r="G75" s="175">
        <v>5</v>
      </c>
      <c r="H75" s="175">
        <v>5</v>
      </c>
      <c r="I75" s="175">
        <v>6</v>
      </c>
      <c r="J75" s="175">
        <v>28</v>
      </c>
      <c r="K75" s="175">
        <v>11</v>
      </c>
      <c r="L75" s="176">
        <v>1</v>
      </c>
      <c r="M75" s="176">
        <v>0</v>
      </c>
      <c r="N75" s="175">
        <v>0</v>
      </c>
      <c r="O75" s="245">
        <f t="shared" si="4"/>
        <v>69</v>
      </c>
    </row>
    <row r="76" spans="1:16" x14ac:dyDescent="0.3">
      <c r="A76" s="99">
        <v>32</v>
      </c>
      <c r="B76" s="106" t="s">
        <v>159</v>
      </c>
      <c r="C76" s="175">
        <v>31</v>
      </c>
      <c r="D76" s="175">
        <v>1466</v>
      </c>
      <c r="E76" s="175">
        <v>7</v>
      </c>
      <c r="F76" s="175">
        <v>345</v>
      </c>
      <c r="G76" s="175">
        <v>244</v>
      </c>
      <c r="H76" s="175">
        <v>523</v>
      </c>
      <c r="I76" s="175">
        <v>839</v>
      </c>
      <c r="J76" s="175">
        <v>1218</v>
      </c>
      <c r="K76" s="175">
        <v>2270</v>
      </c>
      <c r="L76" s="176">
        <v>1812</v>
      </c>
      <c r="M76" s="176">
        <v>318</v>
      </c>
      <c r="N76" s="175">
        <v>269</v>
      </c>
      <c r="O76" s="245">
        <f t="shared" si="4"/>
        <v>9342</v>
      </c>
    </row>
    <row r="77" spans="1:16" x14ac:dyDescent="0.3">
      <c r="A77" s="463" t="s">
        <v>160</v>
      </c>
      <c r="B77" s="464"/>
      <c r="C77" s="245">
        <f t="shared" ref="C77:N77" si="6">C5+C12+C15+C35+C36+C37+C38+SUM(C42:C65)+C76</f>
        <v>771</v>
      </c>
      <c r="D77" s="245">
        <f t="shared" si="6"/>
        <v>4033</v>
      </c>
      <c r="E77" s="245">
        <f t="shared" si="6"/>
        <v>19094</v>
      </c>
      <c r="F77" s="245">
        <f t="shared" si="6"/>
        <v>36574</v>
      </c>
      <c r="G77" s="245">
        <f t="shared" si="6"/>
        <v>97618</v>
      </c>
      <c r="H77" s="245">
        <f t="shared" si="6"/>
        <v>156857</v>
      </c>
      <c r="I77" s="245">
        <f t="shared" si="6"/>
        <v>224655</v>
      </c>
      <c r="J77" s="245">
        <f t="shared" si="6"/>
        <v>261250</v>
      </c>
      <c r="K77" s="245">
        <f t="shared" si="6"/>
        <v>505219</v>
      </c>
      <c r="L77" s="245">
        <f t="shared" si="6"/>
        <v>349182</v>
      </c>
      <c r="M77" s="245">
        <f t="shared" si="6"/>
        <v>390721</v>
      </c>
      <c r="N77" s="245">
        <f t="shared" si="6"/>
        <v>704348</v>
      </c>
      <c r="O77" s="245">
        <f t="shared" si="4"/>
        <v>2750322</v>
      </c>
      <c r="P77" s="254"/>
    </row>
    <row r="78" spans="1:16" x14ac:dyDescent="0.3">
      <c r="L78" s="257"/>
      <c r="M78" s="257"/>
    </row>
    <row r="79" spans="1:16" x14ac:dyDescent="0.3">
      <c r="L79" s="257"/>
      <c r="M79" s="257"/>
    </row>
    <row r="80" spans="1:16" x14ac:dyDescent="0.3">
      <c r="L80" s="257"/>
      <c r="M80" s="257"/>
    </row>
    <row r="81" spans="1:15" x14ac:dyDescent="0.3">
      <c r="A81" s="244"/>
      <c r="B81" s="244"/>
      <c r="L81" s="257"/>
      <c r="M81" s="257"/>
      <c r="O81" s="263"/>
    </row>
    <row r="82" spans="1:15" x14ac:dyDescent="0.3">
      <c r="A82" s="244"/>
      <c r="B82" s="244"/>
      <c r="L82" s="257"/>
      <c r="M82" s="257"/>
    </row>
    <row r="83" spans="1:15" x14ac:dyDescent="0.3">
      <c r="A83" s="244"/>
      <c r="B83" s="244"/>
      <c r="L83" s="257"/>
      <c r="M83" s="257"/>
    </row>
    <row r="84" spans="1:15" x14ac:dyDescent="0.3">
      <c r="A84" s="244"/>
      <c r="B84" s="244"/>
      <c r="L84" s="257"/>
      <c r="M84" s="257"/>
    </row>
    <row r="85" spans="1:15" x14ac:dyDescent="0.3">
      <c r="A85" s="244"/>
      <c r="B85" s="244"/>
      <c r="L85" s="257"/>
      <c r="M85" s="257"/>
    </row>
    <row r="86" spans="1:15" x14ac:dyDescent="0.3">
      <c r="A86" s="244"/>
      <c r="B86" s="244"/>
      <c r="L86" s="257"/>
      <c r="M86" s="257"/>
    </row>
    <row r="87" spans="1:15" x14ac:dyDescent="0.3">
      <c r="A87" s="244"/>
      <c r="B87" s="244"/>
      <c r="L87" s="257"/>
      <c r="M87" s="257"/>
    </row>
    <row r="88" spans="1:15" x14ac:dyDescent="0.3">
      <c r="A88" s="244"/>
      <c r="B88" s="244"/>
      <c r="L88" s="257"/>
      <c r="M88" s="257"/>
    </row>
    <row r="89" spans="1:15" x14ac:dyDescent="0.3">
      <c r="A89" s="244"/>
      <c r="B89" s="244"/>
      <c r="L89" s="257"/>
      <c r="M89" s="257"/>
    </row>
    <row r="90" spans="1:15" x14ac:dyDescent="0.3">
      <c r="A90" s="244"/>
      <c r="B90" s="244"/>
      <c r="L90" s="257"/>
      <c r="M90" s="257"/>
    </row>
    <row r="91" spans="1:15" x14ac:dyDescent="0.3">
      <c r="A91" s="244"/>
      <c r="B91" s="244"/>
      <c r="L91" s="257"/>
      <c r="M91" s="257"/>
    </row>
    <row r="92" spans="1:15" x14ac:dyDescent="0.3">
      <c r="A92" s="244"/>
      <c r="B92" s="244"/>
      <c r="L92" s="257"/>
      <c r="M92" s="257"/>
    </row>
    <row r="93" spans="1:15" x14ac:dyDescent="0.3">
      <c r="A93" s="244"/>
      <c r="B93" s="244"/>
      <c r="L93" s="257"/>
      <c r="M93" s="257"/>
    </row>
    <row r="94" spans="1:15" x14ac:dyDescent="0.3">
      <c r="A94" s="244"/>
      <c r="B94" s="244"/>
      <c r="L94" s="257"/>
      <c r="M94" s="257"/>
    </row>
    <row r="95" spans="1:15" x14ac:dyDescent="0.3">
      <c r="A95" s="244"/>
      <c r="B95" s="244"/>
      <c r="L95" s="257"/>
      <c r="M95" s="257"/>
    </row>
    <row r="96" spans="1:15" x14ac:dyDescent="0.3">
      <c r="A96" s="244"/>
      <c r="B96" s="244"/>
      <c r="L96" s="257"/>
      <c r="M96" s="257"/>
    </row>
    <row r="97" spans="1:13" x14ac:dyDescent="0.3">
      <c r="A97" s="244"/>
      <c r="B97" s="244"/>
      <c r="L97" s="257"/>
      <c r="M97" s="257"/>
    </row>
    <row r="98" spans="1:13" x14ac:dyDescent="0.3">
      <c r="A98" s="244"/>
      <c r="B98" s="244"/>
      <c r="L98" s="257"/>
      <c r="M98" s="257"/>
    </row>
    <row r="99" spans="1:13" x14ac:dyDescent="0.3">
      <c r="A99" s="244"/>
      <c r="B99" s="244"/>
      <c r="L99" s="257"/>
      <c r="M99" s="257"/>
    </row>
    <row r="100" spans="1:13" x14ac:dyDescent="0.3">
      <c r="A100" s="244"/>
      <c r="B100" s="244"/>
      <c r="L100" s="257"/>
      <c r="M100" s="257"/>
    </row>
    <row r="101" spans="1:13" x14ac:dyDescent="0.3">
      <c r="A101" s="244"/>
      <c r="B101" s="244"/>
      <c r="L101" s="257"/>
      <c r="M101" s="257"/>
    </row>
    <row r="102" spans="1:13" x14ac:dyDescent="0.3">
      <c r="A102" s="244"/>
      <c r="B102" s="244"/>
      <c r="L102" s="257"/>
      <c r="M102" s="257"/>
    </row>
    <row r="103" spans="1:13" x14ac:dyDescent="0.3">
      <c r="A103" s="244"/>
      <c r="B103" s="244"/>
      <c r="L103" s="257"/>
      <c r="M103" s="257"/>
    </row>
    <row r="104" spans="1:13" x14ac:dyDescent="0.3">
      <c r="A104" s="244"/>
      <c r="B104" s="244"/>
      <c r="L104" s="257"/>
      <c r="M104" s="257"/>
    </row>
    <row r="105" spans="1:13" x14ac:dyDescent="0.3">
      <c r="A105" s="244"/>
      <c r="B105" s="244"/>
      <c r="L105" s="257"/>
      <c r="M105" s="257"/>
    </row>
    <row r="106" spans="1:13" x14ac:dyDescent="0.3">
      <c r="A106" s="244"/>
      <c r="B106" s="244"/>
      <c r="L106" s="257"/>
      <c r="M106" s="257"/>
    </row>
    <row r="107" spans="1:13" x14ac:dyDescent="0.3">
      <c r="A107" s="244"/>
      <c r="B107" s="244"/>
      <c r="L107" s="257"/>
      <c r="M107" s="257"/>
    </row>
    <row r="108" spans="1:13" x14ac:dyDescent="0.3">
      <c r="A108" s="244"/>
      <c r="B108" s="244"/>
      <c r="L108" s="257"/>
      <c r="M108" s="257"/>
    </row>
    <row r="109" spans="1:13" x14ac:dyDescent="0.3">
      <c r="A109" s="244"/>
      <c r="B109" s="244"/>
      <c r="L109" s="257"/>
      <c r="M109" s="257"/>
    </row>
    <row r="110" spans="1:13" x14ac:dyDescent="0.3">
      <c r="A110" s="244"/>
      <c r="B110" s="244"/>
      <c r="L110" s="257"/>
      <c r="M110" s="257"/>
    </row>
    <row r="111" spans="1:13" x14ac:dyDescent="0.3">
      <c r="A111" s="244"/>
      <c r="B111" s="244"/>
      <c r="L111" s="257"/>
      <c r="M111" s="257"/>
    </row>
    <row r="112" spans="1:13" x14ac:dyDescent="0.3">
      <c r="A112" s="244"/>
      <c r="B112" s="244"/>
      <c r="L112" s="257"/>
      <c r="M112" s="257"/>
    </row>
    <row r="113" spans="1:13" x14ac:dyDescent="0.3">
      <c r="A113" s="244"/>
      <c r="B113" s="244"/>
      <c r="L113" s="257"/>
      <c r="M113" s="257"/>
    </row>
    <row r="114" spans="1:13" x14ac:dyDescent="0.3">
      <c r="A114" s="244"/>
      <c r="B114" s="244"/>
      <c r="L114" s="257"/>
      <c r="M114" s="257"/>
    </row>
    <row r="115" spans="1:13" x14ac:dyDescent="0.3">
      <c r="A115" s="244"/>
      <c r="B115" s="244"/>
      <c r="L115" s="257"/>
      <c r="M115" s="257"/>
    </row>
    <row r="116" spans="1:13" x14ac:dyDescent="0.3">
      <c r="A116" s="244"/>
      <c r="B116" s="244"/>
      <c r="L116" s="257"/>
      <c r="M116" s="257"/>
    </row>
    <row r="117" spans="1:13" x14ac:dyDescent="0.3">
      <c r="A117" s="244"/>
      <c r="B117" s="244"/>
      <c r="L117" s="257"/>
      <c r="M117" s="257"/>
    </row>
    <row r="118" spans="1:13" x14ac:dyDescent="0.3">
      <c r="A118" s="244"/>
      <c r="B118" s="244"/>
      <c r="L118" s="257"/>
      <c r="M118" s="257"/>
    </row>
    <row r="119" spans="1:13" x14ac:dyDescent="0.3">
      <c r="A119" s="244"/>
      <c r="B119" s="244"/>
      <c r="L119" s="257"/>
      <c r="M119" s="257"/>
    </row>
    <row r="120" spans="1:13" x14ac:dyDescent="0.3">
      <c r="A120" s="244"/>
      <c r="B120" s="244"/>
      <c r="L120" s="257"/>
      <c r="M120" s="257"/>
    </row>
    <row r="121" spans="1:13" x14ac:dyDescent="0.3">
      <c r="A121" s="244"/>
      <c r="B121" s="244"/>
      <c r="L121" s="257"/>
      <c r="M121" s="257"/>
    </row>
    <row r="122" spans="1:13" x14ac:dyDescent="0.3">
      <c r="A122" s="244"/>
      <c r="B122" s="244"/>
      <c r="L122" s="257"/>
      <c r="M122" s="257"/>
    </row>
    <row r="123" spans="1:13" x14ac:dyDescent="0.3">
      <c r="A123" s="244"/>
      <c r="B123" s="244"/>
      <c r="L123" s="257"/>
      <c r="M123" s="257"/>
    </row>
    <row r="124" spans="1:13" x14ac:dyDescent="0.3">
      <c r="A124" s="244"/>
      <c r="B124" s="244"/>
      <c r="L124" s="257"/>
      <c r="M124" s="257"/>
    </row>
    <row r="125" spans="1:13" x14ac:dyDescent="0.3">
      <c r="A125" s="244"/>
      <c r="B125" s="244"/>
      <c r="L125" s="257"/>
      <c r="M125" s="257"/>
    </row>
    <row r="126" spans="1:13" x14ac:dyDescent="0.3">
      <c r="A126" s="244"/>
      <c r="B126" s="244"/>
      <c r="L126" s="257"/>
      <c r="M126" s="257"/>
    </row>
    <row r="127" spans="1:13" x14ac:dyDescent="0.3">
      <c r="A127" s="244"/>
      <c r="B127" s="244"/>
      <c r="L127" s="257"/>
      <c r="M127" s="257"/>
    </row>
    <row r="128" spans="1:13" x14ac:dyDescent="0.3">
      <c r="A128" s="244"/>
      <c r="B128" s="244"/>
      <c r="L128" s="257"/>
      <c r="M128" s="257"/>
    </row>
    <row r="129" spans="1:13" x14ac:dyDescent="0.3">
      <c r="A129" s="244"/>
      <c r="B129" s="244"/>
      <c r="L129" s="257"/>
      <c r="M129" s="257"/>
    </row>
    <row r="130" spans="1:13" x14ac:dyDescent="0.3">
      <c r="A130" s="244"/>
      <c r="B130" s="244"/>
      <c r="L130" s="257"/>
      <c r="M130" s="257"/>
    </row>
    <row r="131" spans="1:13" x14ac:dyDescent="0.3">
      <c r="A131" s="244"/>
      <c r="B131" s="244"/>
      <c r="L131" s="257"/>
      <c r="M131" s="257"/>
    </row>
    <row r="132" spans="1:13" x14ac:dyDescent="0.3">
      <c r="A132" s="244"/>
      <c r="B132" s="244"/>
      <c r="L132" s="257"/>
      <c r="M132" s="257"/>
    </row>
    <row r="133" spans="1:13" x14ac:dyDescent="0.3">
      <c r="A133" s="244"/>
      <c r="B133" s="244"/>
      <c r="L133" s="257"/>
      <c r="M133" s="257"/>
    </row>
    <row r="134" spans="1:13" x14ac:dyDescent="0.3">
      <c r="A134" s="244"/>
      <c r="B134" s="244"/>
      <c r="L134" s="257"/>
      <c r="M134" s="257"/>
    </row>
    <row r="135" spans="1:13" x14ac:dyDescent="0.3">
      <c r="A135" s="244"/>
      <c r="B135" s="244"/>
      <c r="L135" s="257"/>
      <c r="M135" s="257"/>
    </row>
    <row r="136" spans="1:13" x14ac:dyDescent="0.3">
      <c r="A136" s="244"/>
      <c r="B136" s="244"/>
      <c r="L136" s="257"/>
      <c r="M136" s="257"/>
    </row>
    <row r="137" spans="1:13" x14ac:dyDescent="0.3">
      <c r="A137" s="244"/>
      <c r="B137" s="244"/>
      <c r="L137" s="257"/>
      <c r="M137" s="257"/>
    </row>
    <row r="138" spans="1:13" x14ac:dyDescent="0.3">
      <c r="A138" s="244"/>
      <c r="B138" s="244"/>
      <c r="L138" s="257"/>
      <c r="M138" s="257"/>
    </row>
    <row r="139" spans="1:13" x14ac:dyDescent="0.3">
      <c r="A139" s="244"/>
      <c r="B139" s="244"/>
      <c r="L139" s="257"/>
      <c r="M139" s="257"/>
    </row>
    <row r="140" spans="1:13" x14ac:dyDescent="0.3">
      <c r="A140" s="244"/>
      <c r="B140" s="244"/>
      <c r="L140" s="257"/>
      <c r="M140" s="257"/>
    </row>
    <row r="141" spans="1:13" x14ac:dyDescent="0.3">
      <c r="A141" s="244"/>
      <c r="B141" s="244"/>
      <c r="L141" s="257"/>
      <c r="M141" s="257"/>
    </row>
    <row r="142" spans="1:13" x14ac:dyDescent="0.3">
      <c r="A142" s="244"/>
      <c r="B142" s="244"/>
      <c r="L142" s="257"/>
      <c r="M142" s="257"/>
    </row>
    <row r="143" spans="1:13" x14ac:dyDescent="0.3">
      <c r="A143" s="244"/>
      <c r="B143" s="244"/>
      <c r="L143" s="257"/>
      <c r="M143" s="257"/>
    </row>
    <row r="144" spans="1:13" x14ac:dyDescent="0.3">
      <c r="A144" s="244"/>
      <c r="B144" s="244"/>
      <c r="L144" s="257"/>
      <c r="M144" s="257"/>
    </row>
    <row r="145" spans="1:13" x14ac:dyDescent="0.3">
      <c r="A145" s="244"/>
      <c r="B145" s="244"/>
      <c r="L145" s="257"/>
      <c r="M145" s="257"/>
    </row>
    <row r="146" spans="1:13" x14ac:dyDescent="0.3">
      <c r="A146" s="244"/>
      <c r="B146" s="244"/>
      <c r="L146" s="257"/>
      <c r="M146" s="257"/>
    </row>
    <row r="147" spans="1:13" x14ac:dyDescent="0.3">
      <c r="A147" s="244"/>
      <c r="B147" s="244"/>
      <c r="L147" s="257"/>
      <c r="M147" s="257"/>
    </row>
    <row r="148" spans="1:13" x14ac:dyDescent="0.3">
      <c r="A148" s="244"/>
      <c r="B148" s="244"/>
      <c r="L148" s="257"/>
      <c r="M148" s="257"/>
    </row>
    <row r="149" spans="1:13" x14ac:dyDescent="0.3">
      <c r="A149" s="244"/>
      <c r="B149" s="244"/>
      <c r="L149" s="257"/>
      <c r="M149" s="257"/>
    </row>
    <row r="150" spans="1:13" x14ac:dyDescent="0.3">
      <c r="A150" s="244"/>
      <c r="B150" s="244"/>
      <c r="L150" s="257"/>
      <c r="M150" s="257"/>
    </row>
    <row r="151" spans="1:13" x14ac:dyDescent="0.3">
      <c r="A151" s="244"/>
      <c r="B151" s="244"/>
      <c r="L151" s="257"/>
      <c r="M151" s="257"/>
    </row>
    <row r="152" spans="1:13" x14ac:dyDescent="0.3">
      <c r="A152" s="244"/>
      <c r="B152" s="244"/>
      <c r="L152" s="257"/>
      <c r="M152" s="257"/>
    </row>
    <row r="153" spans="1:13" x14ac:dyDescent="0.3">
      <c r="A153" s="244"/>
      <c r="B153" s="244"/>
      <c r="L153" s="257"/>
      <c r="M153" s="257"/>
    </row>
    <row r="154" spans="1:13" x14ac:dyDescent="0.3">
      <c r="A154" s="244"/>
      <c r="B154" s="244"/>
      <c r="L154" s="257"/>
      <c r="M154" s="257"/>
    </row>
    <row r="155" spans="1:13" x14ac:dyDescent="0.3">
      <c r="A155" s="244"/>
      <c r="B155" s="244"/>
      <c r="L155" s="257"/>
      <c r="M155" s="257"/>
    </row>
    <row r="156" spans="1:13" x14ac:dyDescent="0.3">
      <c r="A156" s="244"/>
      <c r="B156" s="244"/>
      <c r="L156" s="257"/>
      <c r="M156" s="257"/>
    </row>
    <row r="157" spans="1:13" x14ac:dyDescent="0.3">
      <c r="A157" s="244"/>
      <c r="B157" s="244"/>
      <c r="L157" s="257"/>
      <c r="M157" s="257"/>
    </row>
    <row r="158" spans="1:13" x14ac:dyDescent="0.3">
      <c r="A158" s="244"/>
      <c r="B158" s="244"/>
      <c r="L158" s="257"/>
      <c r="M158" s="257"/>
    </row>
    <row r="159" spans="1:13" x14ac:dyDescent="0.3">
      <c r="A159" s="244"/>
      <c r="B159" s="244"/>
      <c r="L159" s="257"/>
      <c r="M159" s="257"/>
    </row>
    <row r="160" spans="1:13" x14ac:dyDescent="0.3">
      <c r="A160" s="244"/>
      <c r="B160" s="244"/>
      <c r="L160" s="257"/>
      <c r="M160" s="257"/>
    </row>
    <row r="161" spans="1:13" x14ac:dyDescent="0.3">
      <c r="A161" s="244"/>
      <c r="B161" s="244"/>
      <c r="L161" s="257"/>
      <c r="M161" s="257"/>
    </row>
    <row r="162" spans="1:13" x14ac:dyDescent="0.3">
      <c r="A162" s="244"/>
      <c r="B162" s="244"/>
      <c r="L162" s="257"/>
      <c r="M162" s="257"/>
    </row>
    <row r="163" spans="1:13" x14ac:dyDescent="0.3">
      <c r="A163" s="244"/>
      <c r="B163" s="244"/>
      <c r="L163" s="257"/>
      <c r="M163" s="257"/>
    </row>
    <row r="164" spans="1:13" x14ac:dyDescent="0.3">
      <c r="A164" s="244"/>
      <c r="B164" s="244"/>
      <c r="L164" s="257"/>
      <c r="M164" s="257"/>
    </row>
    <row r="165" spans="1:13" x14ac:dyDescent="0.3">
      <c r="A165" s="244"/>
      <c r="B165" s="244"/>
      <c r="L165" s="257"/>
      <c r="M165" s="257"/>
    </row>
    <row r="166" spans="1:13" x14ac:dyDescent="0.3">
      <c r="A166" s="244"/>
      <c r="B166" s="244"/>
      <c r="L166" s="257"/>
      <c r="M166" s="257"/>
    </row>
    <row r="167" spans="1:13" x14ac:dyDescent="0.3">
      <c r="A167" s="244"/>
      <c r="B167" s="244"/>
      <c r="L167" s="257"/>
      <c r="M167" s="257"/>
    </row>
    <row r="168" spans="1:13" x14ac:dyDescent="0.3">
      <c r="A168" s="244"/>
      <c r="B168" s="244"/>
      <c r="L168" s="257"/>
      <c r="M168" s="257"/>
    </row>
    <row r="169" spans="1:13" x14ac:dyDescent="0.3">
      <c r="A169" s="244"/>
      <c r="B169" s="244"/>
      <c r="L169" s="257"/>
      <c r="M169" s="257"/>
    </row>
    <row r="170" spans="1:13" x14ac:dyDescent="0.3">
      <c r="A170" s="244"/>
      <c r="B170" s="244"/>
      <c r="L170" s="257"/>
      <c r="M170" s="257"/>
    </row>
    <row r="171" spans="1:13" x14ac:dyDescent="0.3">
      <c r="A171" s="244"/>
      <c r="B171" s="244"/>
      <c r="L171" s="257"/>
      <c r="M171" s="257"/>
    </row>
    <row r="172" spans="1:13" x14ac:dyDescent="0.3">
      <c r="A172" s="244"/>
      <c r="B172" s="244"/>
      <c r="L172" s="257"/>
      <c r="M172" s="257"/>
    </row>
    <row r="173" spans="1:13" x14ac:dyDescent="0.3">
      <c r="A173" s="244"/>
      <c r="B173" s="244"/>
      <c r="L173" s="257"/>
      <c r="M173" s="257"/>
    </row>
    <row r="174" spans="1:13" x14ac:dyDescent="0.3">
      <c r="A174" s="244"/>
      <c r="B174" s="244"/>
      <c r="L174" s="257"/>
      <c r="M174" s="257"/>
    </row>
    <row r="175" spans="1:13" x14ac:dyDescent="0.3">
      <c r="A175" s="244"/>
      <c r="B175" s="244"/>
      <c r="L175" s="257"/>
      <c r="M175" s="257"/>
    </row>
    <row r="176" spans="1:13" x14ac:dyDescent="0.3">
      <c r="A176" s="244"/>
      <c r="B176" s="244"/>
      <c r="L176" s="257"/>
      <c r="M176" s="257"/>
    </row>
    <row r="177" spans="1:13" x14ac:dyDescent="0.3">
      <c r="A177" s="244"/>
      <c r="B177" s="244"/>
      <c r="L177" s="257"/>
      <c r="M177" s="257"/>
    </row>
    <row r="178" spans="1:13" x14ac:dyDescent="0.3">
      <c r="A178" s="244"/>
      <c r="B178" s="244"/>
      <c r="L178" s="257"/>
      <c r="M178" s="257"/>
    </row>
    <row r="179" spans="1:13" x14ac:dyDescent="0.3">
      <c r="A179" s="244"/>
      <c r="B179" s="244"/>
      <c r="L179" s="257"/>
      <c r="M179" s="257"/>
    </row>
    <row r="180" spans="1:13" x14ac:dyDescent="0.3">
      <c r="A180" s="244"/>
      <c r="B180" s="244"/>
      <c r="L180" s="257"/>
      <c r="M180" s="257"/>
    </row>
    <row r="181" spans="1:13" x14ac:dyDescent="0.3">
      <c r="A181" s="244"/>
      <c r="B181" s="244"/>
      <c r="L181" s="257"/>
      <c r="M181" s="257"/>
    </row>
    <row r="182" spans="1:13" x14ac:dyDescent="0.3">
      <c r="A182" s="244"/>
      <c r="B182" s="244"/>
      <c r="L182" s="257"/>
      <c r="M182" s="257"/>
    </row>
    <row r="183" spans="1:13" x14ac:dyDescent="0.3">
      <c r="A183" s="244"/>
      <c r="B183" s="244"/>
      <c r="L183" s="257"/>
      <c r="M183" s="257"/>
    </row>
    <row r="184" spans="1:13" x14ac:dyDescent="0.3">
      <c r="A184" s="244"/>
      <c r="B184" s="244"/>
      <c r="L184" s="257"/>
      <c r="M184" s="257"/>
    </row>
    <row r="185" spans="1:13" x14ac:dyDescent="0.3">
      <c r="A185" s="244"/>
      <c r="B185" s="244"/>
      <c r="L185" s="257"/>
      <c r="M185" s="257"/>
    </row>
    <row r="186" spans="1:13" x14ac:dyDescent="0.3">
      <c r="A186" s="244"/>
      <c r="B186" s="244"/>
      <c r="L186" s="257"/>
      <c r="M186" s="257"/>
    </row>
    <row r="187" spans="1:13" x14ac:dyDescent="0.3">
      <c r="A187" s="244"/>
      <c r="B187" s="244"/>
      <c r="L187" s="257"/>
      <c r="M187" s="257"/>
    </row>
    <row r="188" spans="1:13" x14ac:dyDescent="0.3">
      <c r="A188" s="244"/>
      <c r="B188" s="244"/>
      <c r="L188" s="257"/>
      <c r="M188" s="257"/>
    </row>
    <row r="189" spans="1:13" x14ac:dyDescent="0.3">
      <c r="A189" s="244"/>
      <c r="B189" s="244"/>
      <c r="L189" s="257"/>
      <c r="M189" s="257"/>
    </row>
    <row r="190" spans="1:13" x14ac:dyDescent="0.3">
      <c r="A190" s="244"/>
      <c r="B190" s="244"/>
      <c r="L190" s="257"/>
      <c r="M190" s="257"/>
    </row>
    <row r="191" spans="1:13" x14ac:dyDescent="0.3">
      <c r="A191" s="244"/>
      <c r="B191" s="244"/>
      <c r="L191" s="257"/>
      <c r="M191" s="257"/>
    </row>
    <row r="192" spans="1:13" x14ac:dyDescent="0.3">
      <c r="A192" s="244"/>
      <c r="B192" s="244"/>
      <c r="L192" s="257"/>
      <c r="M192" s="257"/>
    </row>
    <row r="193" spans="1:13" x14ac:dyDescent="0.3">
      <c r="A193" s="244"/>
      <c r="B193" s="244"/>
      <c r="L193" s="257"/>
      <c r="M193" s="257"/>
    </row>
    <row r="194" spans="1:13" x14ac:dyDescent="0.3">
      <c r="A194" s="244"/>
      <c r="B194" s="244"/>
      <c r="L194" s="257"/>
      <c r="M194" s="257"/>
    </row>
    <row r="195" spans="1:13" x14ac:dyDescent="0.3">
      <c r="A195" s="244"/>
      <c r="B195" s="244"/>
      <c r="L195" s="257"/>
      <c r="M195" s="257"/>
    </row>
    <row r="196" spans="1:13" x14ac:dyDescent="0.3">
      <c r="A196" s="244"/>
      <c r="B196" s="244"/>
      <c r="L196" s="257"/>
      <c r="M196" s="257"/>
    </row>
    <row r="197" spans="1:13" x14ac:dyDescent="0.3">
      <c r="A197" s="244"/>
      <c r="B197" s="244"/>
      <c r="L197" s="257"/>
      <c r="M197" s="257"/>
    </row>
    <row r="198" spans="1:13" x14ac:dyDescent="0.3">
      <c r="A198" s="244"/>
      <c r="B198" s="244"/>
      <c r="L198" s="257"/>
      <c r="M198" s="257"/>
    </row>
    <row r="199" spans="1:13" x14ac:dyDescent="0.3">
      <c r="A199" s="244"/>
      <c r="B199" s="244"/>
      <c r="L199" s="257"/>
      <c r="M199" s="257"/>
    </row>
    <row r="200" spans="1:13" x14ac:dyDescent="0.3">
      <c r="A200" s="244"/>
      <c r="B200" s="244"/>
      <c r="L200" s="257"/>
      <c r="M200" s="257"/>
    </row>
    <row r="201" spans="1:13" x14ac:dyDescent="0.3">
      <c r="A201" s="244"/>
      <c r="B201" s="244"/>
      <c r="L201" s="257"/>
      <c r="M201" s="257"/>
    </row>
    <row r="202" spans="1:13" x14ac:dyDescent="0.3">
      <c r="A202" s="244"/>
      <c r="B202" s="244"/>
      <c r="L202" s="257"/>
      <c r="M202" s="257"/>
    </row>
    <row r="203" spans="1:13" x14ac:dyDescent="0.3">
      <c r="A203" s="244"/>
      <c r="B203" s="244"/>
      <c r="L203" s="257"/>
      <c r="M203" s="257"/>
    </row>
    <row r="204" spans="1:13" x14ac:dyDescent="0.3">
      <c r="A204" s="244"/>
      <c r="B204" s="244"/>
      <c r="L204" s="257"/>
      <c r="M204" s="257"/>
    </row>
    <row r="205" spans="1:13" x14ac:dyDescent="0.3">
      <c r="A205" s="244"/>
      <c r="B205" s="244"/>
      <c r="L205" s="257"/>
      <c r="M205" s="257"/>
    </row>
    <row r="206" spans="1:13" x14ac:dyDescent="0.3">
      <c r="A206" s="244"/>
      <c r="B206" s="244"/>
      <c r="L206" s="257"/>
      <c r="M206" s="257"/>
    </row>
    <row r="207" spans="1:13" x14ac:dyDescent="0.3">
      <c r="A207" s="244"/>
      <c r="B207" s="244"/>
      <c r="L207" s="257"/>
      <c r="M207" s="257"/>
    </row>
    <row r="208" spans="1:13" x14ac:dyDescent="0.3">
      <c r="A208" s="244"/>
      <c r="B208" s="244"/>
      <c r="L208" s="257"/>
      <c r="M208" s="257"/>
    </row>
    <row r="209" spans="1:13" x14ac:dyDescent="0.3">
      <c r="A209" s="244"/>
      <c r="B209" s="244"/>
      <c r="L209" s="257"/>
      <c r="M209" s="257"/>
    </row>
    <row r="210" spans="1:13" x14ac:dyDescent="0.3">
      <c r="A210" s="244"/>
      <c r="B210" s="244"/>
      <c r="L210" s="257"/>
      <c r="M210" s="257"/>
    </row>
    <row r="211" spans="1:13" x14ac:dyDescent="0.3">
      <c r="A211" s="244"/>
      <c r="B211" s="244"/>
      <c r="L211" s="257"/>
      <c r="M211" s="257"/>
    </row>
    <row r="212" spans="1:13" x14ac:dyDescent="0.3">
      <c r="A212" s="244"/>
      <c r="B212" s="244"/>
      <c r="L212" s="257"/>
      <c r="M212" s="257"/>
    </row>
    <row r="213" spans="1:13" x14ac:dyDescent="0.3">
      <c r="A213" s="244"/>
      <c r="B213" s="244"/>
      <c r="L213" s="257"/>
      <c r="M213" s="257"/>
    </row>
    <row r="214" spans="1:13" x14ac:dyDescent="0.3">
      <c r="A214" s="244"/>
      <c r="B214" s="244"/>
      <c r="L214" s="257"/>
      <c r="M214" s="257"/>
    </row>
    <row r="215" spans="1:13" x14ac:dyDescent="0.3">
      <c r="A215" s="244"/>
      <c r="B215" s="244"/>
      <c r="L215" s="257"/>
      <c r="M215" s="257"/>
    </row>
    <row r="216" spans="1:13" x14ac:dyDescent="0.3">
      <c r="A216" s="244"/>
      <c r="B216" s="244"/>
      <c r="L216" s="257"/>
      <c r="M216" s="257"/>
    </row>
    <row r="217" spans="1:13" x14ac:dyDescent="0.3">
      <c r="A217" s="244"/>
      <c r="B217" s="244"/>
      <c r="L217" s="257"/>
      <c r="M217" s="257"/>
    </row>
    <row r="218" spans="1:13" x14ac:dyDescent="0.3">
      <c r="A218" s="244"/>
      <c r="B218" s="244"/>
      <c r="L218" s="257"/>
      <c r="M218" s="257"/>
    </row>
    <row r="219" spans="1:13" x14ac:dyDescent="0.3">
      <c r="A219" s="244"/>
      <c r="B219" s="244"/>
      <c r="L219" s="257"/>
      <c r="M219" s="257"/>
    </row>
    <row r="220" spans="1:13" x14ac:dyDescent="0.3">
      <c r="A220" s="244"/>
      <c r="B220" s="244"/>
      <c r="L220" s="257"/>
      <c r="M220" s="257"/>
    </row>
    <row r="221" spans="1:13" x14ac:dyDescent="0.3">
      <c r="A221" s="244"/>
      <c r="B221" s="244"/>
      <c r="L221" s="257"/>
      <c r="M221" s="257"/>
    </row>
    <row r="222" spans="1:13" x14ac:dyDescent="0.3">
      <c r="A222" s="244"/>
      <c r="B222" s="244"/>
      <c r="L222" s="257"/>
      <c r="M222" s="257"/>
    </row>
    <row r="223" spans="1:13" x14ac:dyDescent="0.3">
      <c r="A223" s="244"/>
      <c r="B223" s="244"/>
      <c r="L223" s="257"/>
      <c r="M223" s="257"/>
    </row>
    <row r="224" spans="1:13" x14ac:dyDescent="0.3">
      <c r="A224" s="244"/>
      <c r="B224" s="244"/>
      <c r="L224" s="257"/>
      <c r="M224" s="257"/>
    </row>
    <row r="225" spans="1:13" x14ac:dyDescent="0.3">
      <c r="A225" s="244"/>
      <c r="B225" s="244"/>
      <c r="L225" s="257"/>
      <c r="M225" s="257"/>
    </row>
    <row r="226" spans="1:13" x14ac:dyDescent="0.3">
      <c r="A226" s="244"/>
      <c r="B226" s="244"/>
      <c r="L226" s="257"/>
      <c r="M226" s="257"/>
    </row>
    <row r="227" spans="1:13" x14ac:dyDescent="0.3">
      <c r="A227" s="244"/>
      <c r="B227" s="244"/>
      <c r="L227" s="257"/>
      <c r="M227" s="257"/>
    </row>
    <row r="228" spans="1:13" x14ac:dyDescent="0.3">
      <c r="A228" s="244"/>
      <c r="B228" s="244"/>
      <c r="L228" s="257"/>
      <c r="M228" s="257"/>
    </row>
    <row r="229" spans="1:13" x14ac:dyDescent="0.3">
      <c r="A229" s="244"/>
      <c r="B229" s="244"/>
      <c r="L229" s="257"/>
      <c r="M229" s="257"/>
    </row>
    <row r="230" spans="1:13" x14ac:dyDescent="0.3">
      <c r="A230" s="244"/>
      <c r="B230" s="244"/>
      <c r="L230" s="257"/>
      <c r="M230" s="257"/>
    </row>
    <row r="231" spans="1:13" x14ac:dyDescent="0.3">
      <c r="A231" s="244"/>
      <c r="B231" s="244"/>
      <c r="L231" s="257"/>
      <c r="M231" s="257"/>
    </row>
    <row r="232" spans="1:13" x14ac:dyDescent="0.3">
      <c r="A232" s="244"/>
      <c r="B232" s="244"/>
      <c r="L232" s="257"/>
      <c r="M232" s="257"/>
    </row>
    <row r="233" spans="1:13" x14ac:dyDescent="0.3">
      <c r="A233" s="244"/>
      <c r="B233" s="244"/>
      <c r="L233" s="257"/>
      <c r="M233" s="257"/>
    </row>
    <row r="234" spans="1:13" x14ac:dyDescent="0.3">
      <c r="A234" s="244"/>
      <c r="B234" s="244"/>
      <c r="L234" s="257"/>
      <c r="M234" s="257"/>
    </row>
    <row r="235" spans="1:13" x14ac:dyDescent="0.3">
      <c r="A235" s="244"/>
      <c r="B235" s="244"/>
      <c r="L235" s="257"/>
      <c r="M235" s="257"/>
    </row>
    <row r="236" spans="1:13" x14ac:dyDescent="0.3">
      <c r="A236" s="244"/>
      <c r="B236" s="244"/>
      <c r="L236" s="257"/>
      <c r="M236" s="257"/>
    </row>
    <row r="237" spans="1:13" x14ac:dyDescent="0.3">
      <c r="A237" s="244"/>
      <c r="B237" s="244"/>
      <c r="L237" s="257"/>
      <c r="M237" s="257"/>
    </row>
    <row r="238" spans="1:13" x14ac:dyDescent="0.3">
      <c r="A238" s="244"/>
      <c r="B238" s="244"/>
      <c r="L238" s="257"/>
      <c r="M238" s="257"/>
    </row>
    <row r="239" spans="1:13" x14ac:dyDescent="0.3">
      <c r="A239" s="244"/>
      <c r="B239" s="244"/>
      <c r="L239" s="257"/>
      <c r="M239" s="257"/>
    </row>
    <row r="240" spans="1:13" x14ac:dyDescent="0.3">
      <c r="A240" s="244"/>
      <c r="B240" s="244"/>
      <c r="L240" s="257"/>
      <c r="M240" s="257"/>
    </row>
    <row r="241" spans="1:13" x14ac:dyDescent="0.3">
      <c r="A241" s="244"/>
      <c r="B241" s="244"/>
      <c r="L241" s="257"/>
      <c r="M241" s="257"/>
    </row>
    <row r="242" spans="1:13" x14ac:dyDescent="0.3">
      <c r="A242" s="244"/>
      <c r="B242" s="244"/>
      <c r="L242" s="257"/>
      <c r="M242" s="257"/>
    </row>
    <row r="243" spans="1:13" x14ac:dyDescent="0.3">
      <c r="A243" s="244"/>
      <c r="B243" s="244"/>
      <c r="L243" s="257"/>
      <c r="M243" s="257"/>
    </row>
    <row r="244" spans="1:13" x14ac:dyDescent="0.3">
      <c r="A244" s="244"/>
      <c r="B244" s="244"/>
      <c r="L244" s="257"/>
      <c r="M244" s="257"/>
    </row>
    <row r="245" spans="1:13" x14ac:dyDescent="0.3">
      <c r="A245" s="244"/>
      <c r="B245" s="244"/>
      <c r="L245" s="257"/>
      <c r="M245" s="257"/>
    </row>
    <row r="246" spans="1:13" x14ac:dyDescent="0.3">
      <c r="A246" s="244"/>
      <c r="B246" s="244"/>
      <c r="L246" s="257"/>
      <c r="M246" s="257"/>
    </row>
    <row r="247" spans="1:13" x14ac:dyDescent="0.3">
      <c r="A247" s="244"/>
      <c r="B247" s="244"/>
      <c r="L247" s="257"/>
      <c r="M247" s="257"/>
    </row>
    <row r="248" spans="1:13" x14ac:dyDescent="0.3">
      <c r="A248" s="244"/>
      <c r="B248" s="244"/>
      <c r="L248" s="257"/>
      <c r="M248" s="257"/>
    </row>
    <row r="249" spans="1:13" x14ac:dyDescent="0.3">
      <c r="A249" s="244"/>
      <c r="B249" s="244"/>
      <c r="L249" s="257"/>
      <c r="M249" s="257"/>
    </row>
    <row r="250" spans="1:13" x14ac:dyDescent="0.3">
      <c r="A250" s="244"/>
      <c r="B250" s="244"/>
      <c r="L250" s="257"/>
      <c r="M250" s="257"/>
    </row>
    <row r="251" spans="1:13" x14ac:dyDescent="0.3">
      <c r="A251" s="244"/>
      <c r="B251" s="244"/>
      <c r="L251" s="257"/>
      <c r="M251" s="257"/>
    </row>
    <row r="252" spans="1:13" x14ac:dyDescent="0.3">
      <c r="A252" s="244"/>
      <c r="B252" s="244"/>
      <c r="L252" s="257"/>
      <c r="M252" s="257"/>
    </row>
    <row r="253" spans="1:13" x14ac:dyDescent="0.3">
      <c r="A253" s="244"/>
      <c r="B253" s="244"/>
      <c r="L253" s="257"/>
      <c r="M253" s="257"/>
    </row>
    <row r="254" spans="1:13" x14ac:dyDescent="0.3">
      <c r="A254" s="244"/>
      <c r="B254" s="244"/>
      <c r="L254" s="257"/>
      <c r="M254" s="257"/>
    </row>
    <row r="255" spans="1:13" x14ac:dyDescent="0.3">
      <c r="A255" s="244"/>
      <c r="B255" s="244"/>
      <c r="L255" s="257"/>
      <c r="M255" s="257"/>
    </row>
    <row r="256" spans="1:13" x14ac:dyDescent="0.3">
      <c r="A256" s="244"/>
      <c r="B256" s="244"/>
      <c r="L256" s="257"/>
      <c r="M256" s="257"/>
    </row>
    <row r="257" spans="1:13" x14ac:dyDescent="0.3">
      <c r="A257" s="244"/>
      <c r="B257" s="244"/>
      <c r="L257" s="257"/>
      <c r="M257" s="257"/>
    </row>
    <row r="258" spans="1:13" x14ac:dyDescent="0.3">
      <c r="A258" s="244"/>
      <c r="B258" s="244"/>
      <c r="L258" s="257"/>
      <c r="M258" s="257"/>
    </row>
    <row r="259" spans="1:13" x14ac:dyDescent="0.3">
      <c r="A259" s="244"/>
      <c r="B259" s="244"/>
      <c r="L259" s="257"/>
      <c r="M259" s="257"/>
    </row>
    <row r="260" spans="1:13" x14ac:dyDescent="0.3">
      <c r="A260" s="244"/>
      <c r="B260" s="244"/>
      <c r="L260" s="257"/>
      <c r="M260" s="257"/>
    </row>
    <row r="261" spans="1:13" x14ac:dyDescent="0.3">
      <c r="A261" s="244"/>
      <c r="B261" s="244"/>
      <c r="L261" s="257"/>
      <c r="M261" s="257"/>
    </row>
    <row r="262" spans="1:13" x14ac:dyDescent="0.3">
      <c r="A262" s="244"/>
      <c r="B262" s="244"/>
      <c r="L262" s="257"/>
      <c r="M262" s="257"/>
    </row>
    <row r="263" spans="1:13" x14ac:dyDescent="0.3">
      <c r="A263" s="244"/>
      <c r="B263" s="244"/>
      <c r="L263" s="257"/>
      <c r="M263" s="257"/>
    </row>
    <row r="264" spans="1:13" x14ac:dyDescent="0.3">
      <c r="A264" s="244"/>
      <c r="B264" s="244"/>
      <c r="L264" s="257"/>
      <c r="M264" s="257"/>
    </row>
    <row r="265" spans="1:13" x14ac:dyDescent="0.3">
      <c r="A265" s="244"/>
      <c r="B265" s="244"/>
      <c r="L265" s="257"/>
      <c r="M265" s="257"/>
    </row>
    <row r="266" spans="1:13" x14ac:dyDescent="0.3">
      <c r="A266" s="244"/>
      <c r="B266" s="244"/>
      <c r="L266" s="257"/>
      <c r="M266" s="257"/>
    </row>
    <row r="267" spans="1:13" x14ac:dyDescent="0.3">
      <c r="A267" s="244"/>
      <c r="B267" s="244"/>
      <c r="L267" s="257"/>
      <c r="M267" s="257"/>
    </row>
    <row r="268" spans="1:13" x14ac:dyDescent="0.3">
      <c r="A268" s="244"/>
      <c r="B268" s="244"/>
      <c r="L268" s="257"/>
      <c r="M268" s="257"/>
    </row>
    <row r="269" spans="1:13" x14ac:dyDescent="0.3">
      <c r="A269" s="244"/>
      <c r="B269" s="244"/>
      <c r="L269" s="257"/>
      <c r="M269" s="257"/>
    </row>
    <row r="270" spans="1:13" x14ac:dyDescent="0.3">
      <c r="A270" s="244"/>
      <c r="B270" s="244"/>
      <c r="L270" s="257"/>
      <c r="M270" s="257"/>
    </row>
    <row r="271" spans="1:13" x14ac:dyDescent="0.3">
      <c r="A271" s="244"/>
      <c r="B271" s="244"/>
      <c r="L271" s="257"/>
      <c r="M271" s="257"/>
    </row>
    <row r="272" spans="1:13" x14ac:dyDescent="0.3">
      <c r="A272" s="244"/>
      <c r="B272" s="244"/>
      <c r="L272" s="257"/>
      <c r="M272" s="257"/>
    </row>
    <row r="273" spans="1:13" x14ac:dyDescent="0.3">
      <c r="A273" s="244"/>
      <c r="B273" s="244"/>
      <c r="L273" s="257"/>
      <c r="M273" s="257"/>
    </row>
    <row r="274" spans="1:13" x14ac:dyDescent="0.3">
      <c r="A274" s="244"/>
      <c r="B274" s="244"/>
      <c r="L274" s="257"/>
      <c r="M274" s="257"/>
    </row>
    <row r="275" spans="1:13" x14ac:dyDescent="0.3">
      <c r="A275" s="244"/>
      <c r="B275" s="244"/>
      <c r="L275" s="257"/>
      <c r="M275" s="257"/>
    </row>
    <row r="276" spans="1:13" x14ac:dyDescent="0.3">
      <c r="A276" s="244"/>
      <c r="B276" s="244"/>
      <c r="L276" s="257"/>
      <c r="M276" s="257"/>
    </row>
    <row r="277" spans="1:13" x14ac:dyDescent="0.3">
      <c r="A277" s="244"/>
      <c r="B277" s="244"/>
      <c r="L277" s="257"/>
      <c r="M277" s="257"/>
    </row>
    <row r="278" spans="1:13" x14ac:dyDescent="0.3">
      <c r="A278" s="244"/>
      <c r="B278" s="244"/>
      <c r="L278" s="257"/>
      <c r="M278" s="257"/>
    </row>
    <row r="279" spans="1:13" x14ac:dyDescent="0.3">
      <c r="A279" s="244"/>
      <c r="B279" s="244"/>
      <c r="L279" s="257"/>
      <c r="M279" s="257"/>
    </row>
    <row r="280" spans="1:13" x14ac:dyDescent="0.3">
      <c r="A280" s="244"/>
      <c r="B280" s="244"/>
      <c r="L280" s="257"/>
      <c r="M280" s="257"/>
    </row>
    <row r="281" spans="1:13" x14ac:dyDescent="0.3">
      <c r="A281" s="244"/>
      <c r="B281" s="244"/>
      <c r="L281" s="257"/>
      <c r="M281" s="257"/>
    </row>
    <row r="282" spans="1:13" x14ac:dyDescent="0.3">
      <c r="A282" s="244"/>
      <c r="B282" s="244"/>
      <c r="L282" s="257"/>
      <c r="M282" s="257"/>
    </row>
    <row r="283" spans="1:13" x14ac:dyDescent="0.3">
      <c r="A283" s="244"/>
      <c r="B283" s="244"/>
      <c r="L283" s="257"/>
      <c r="M283" s="257"/>
    </row>
    <row r="284" spans="1:13" x14ac:dyDescent="0.3">
      <c r="A284" s="244"/>
      <c r="B284" s="244"/>
      <c r="L284" s="257"/>
      <c r="M284" s="257"/>
    </row>
    <row r="285" spans="1:13" x14ac:dyDescent="0.3">
      <c r="A285" s="244"/>
      <c r="B285" s="244"/>
      <c r="L285" s="257"/>
      <c r="M285" s="257"/>
    </row>
    <row r="286" spans="1:13" x14ac:dyDescent="0.3">
      <c r="A286" s="244"/>
      <c r="B286" s="244"/>
      <c r="L286" s="257"/>
      <c r="M286" s="257"/>
    </row>
    <row r="287" spans="1:13" x14ac:dyDescent="0.3">
      <c r="A287" s="244"/>
      <c r="B287" s="244"/>
      <c r="L287" s="257"/>
      <c r="M287" s="257"/>
    </row>
    <row r="288" spans="1:13" x14ac:dyDescent="0.3">
      <c r="A288" s="244"/>
      <c r="B288" s="244"/>
      <c r="L288" s="257"/>
      <c r="M288" s="257"/>
    </row>
    <row r="289" spans="1:13" x14ac:dyDescent="0.3">
      <c r="A289" s="244"/>
      <c r="B289" s="244"/>
      <c r="L289" s="257"/>
      <c r="M289" s="257"/>
    </row>
    <row r="290" spans="1:13" x14ac:dyDescent="0.3">
      <c r="A290" s="244"/>
      <c r="B290" s="244"/>
      <c r="L290" s="257"/>
      <c r="M290" s="257"/>
    </row>
    <row r="291" spans="1:13" x14ac:dyDescent="0.3">
      <c r="A291" s="244"/>
      <c r="B291" s="244"/>
      <c r="L291" s="257"/>
      <c r="M291" s="257"/>
    </row>
    <row r="292" spans="1:13" x14ac:dyDescent="0.3">
      <c r="A292" s="244"/>
      <c r="B292" s="244"/>
      <c r="L292" s="257"/>
      <c r="M292" s="257"/>
    </row>
    <row r="293" spans="1:13" x14ac:dyDescent="0.3">
      <c r="A293" s="244"/>
      <c r="B293" s="244"/>
      <c r="L293" s="257"/>
      <c r="M293" s="257"/>
    </row>
    <row r="294" spans="1:13" x14ac:dyDescent="0.3">
      <c r="A294" s="244"/>
      <c r="B294" s="244"/>
      <c r="L294" s="257"/>
      <c r="M294" s="257"/>
    </row>
    <row r="295" spans="1:13" x14ac:dyDescent="0.3">
      <c r="A295" s="244"/>
      <c r="B295" s="244"/>
      <c r="L295" s="257"/>
      <c r="M295" s="257"/>
    </row>
    <row r="296" spans="1:13" x14ac:dyDescent="0.3">
      <c r="A296" s="244"/>
      <c r="B296" s="244"/>
      <c r="L296" s="257"/>
      <c r="M296" s="257"/>
    </row>
    <row r="297" spans="1:13" x14ac:dyDescent="0.3">
      <c r="A297" s="244"/>
      <c r="B297" s="244"/>
      <c r="L297" s="257"/>
      <c r="M297" s="257"/>
    </row>
    <row r="298" spans="1:13" x14ac:dyDescent="0.3">
      <c r="A298" s="244"/>
      <c r="B298" s="244"/>
      <c r="L298" s="257"/>
      <c r="M298" s="257"/>
    </row>
    <row r="299" spans="1:13" x14ac:dyDescent="0.3">
      <c r="A299" s="244"/>
      <c r="B299" s="244"/>
      <c r="L299" s="257"/>
      <c r="M299" s="257"/>
    </row>
    <row r="300" spans="1:13" x14ac:dyDescent="0.3">
      <c r="A300" s="244"/>
      <c r="B300" s="244"/>
      <c r="L300" s="257"/>
      <c r="M300" s="257"/>
    </row>
    <row r="301" spans="1:13" x14ac:dyDescent="0.3">
      <c r="A301" s="244"/>
      <c r="B301" s="244"/>
      <c r="L301" s="257"/>
      <c r="M301" s="257"/>
    </row>
    <row r="302" spans="1:13" x14ac:dyDescent="0.3">
      <c r="A302" s="244"/>
      <c r="B302" s="244"/>
      <c r="L302" s="257"/>
      <c r="M302" s="257"/>
    </row>
    <row r="303" spans="1:13" x14ac:dyDescent="0.3">
      <c r="A303" s="244"/>
      <c r="B303" s="244"/>
      <c r="L303" s="257"/>
      <c r="M303" s="257"/>
    </row>
    <row r="304" spans="1:13" x14ac:dyDescent="0.3">
      <c r="A304" s="244"/>
      <c r="B304" s="244"/>
      <c r="L304" s="257"/>
      <c r="M304" s="257"/>
    </row>
    <row r="305" spans="1:13" x14ac:dyDescent="0.3">
      <c r="A305" s="244"/>
      <c r="B305" s="244"/>
      <c r="L305" s="257"/>
      <c r="M305" s="257"/>
    </row>
    <row r="306" spans="1:13" x14ac:dyDescent="0.3">
      <c r="A306" s="244"/>
      <c r="B306" s="244"/>
      <c r="L306" s="257"/>
      <c r="M306" s="257"/>
    </row>
    <row r="307" spans="1:13" x14ac:dyDescent="0.3">
      <c r="A307" s="244"/>
      <c r="B307" s="244"/>
      <c r="L307" s="257"/>
      <c r="M307" s="257"/>
    </row>
    <row r="308" spans="1:13" x14ac:dyDescent="0.3">
      <c r="A308" s="244"/>
      <c r="B308" s="244"/>
      <c r="L308" s="257"/>
      <c r="M308" s="257"/>
    </row>
    <row r="309" spans="1:13" x14ac:dyDescent="0.3">
      <c r="A309" s="244"/>
      <c r="B309" s="244"/>
      <c r="L309" s="257"/>
      <c r="M309" s="257"/>
    </row>
    <row r="310" spans="1:13" x14ac:dyDescent="0.3">
      <c r="A310" s="244"/>
      <c r="B310" s="244"/>
      <c r="L310" s="257"/>
      <c r="M310" s="257"/>
    </row>
    <row r="311" spans="1:13" x14ac:dyDescent="0.3">
      <c r="A311" s="244"/>
      <c r="B311" s="244"/>
      <c r="L311" s="257"/>
      <c r="M311" s="257"/>
    </row>
    <row r="312" spans="1:13" x14ac:dyDescent="0.3">
      <c r="A312" s="244"/>
      <c r="B312" s="244"/>
      <c r="L312" s="257"/>
      <c r="M312" s="257"/>
    </row>
    <row r="313" spans="1:13" x14ac:dyDescent="0.3">
      <c r="A313" s="244"/>
      <c r="B313" s="244"/>
      <c r="L313" s="257"/>
      <c r="M313" s="257"/>
    </row>
    <row r="314" spans="1:13" x14ac:dyDescent="0.3">
      <c r="A314" s="244"/>
      <c r="B314" s="244"/>
      <c r="L314" s="257"/>
      <c r="M314" s="257"/>
    </row>
    <row r="315" spans="1:13" x14ac:dyDescent="0.3">
      <c r="A315" s="244"/>
      <c r="B315" s="244"/>
      <c r="L315" s="257"/>
      <c r="M315" s="257"/>
    </row>
    <row r="316" spans="1:13" x14ac:dyDescent="0.3">
      <c r="A316" s="244"/>
      <c r="B316" s="244"/>
      <c r="L316" s="257"/>
      <c r="M316" s="257"/>
    </row>
    <row r="317" spans="1:13" x14ac:dyDescent="0.3">
      <c r="A317" s="244"/>
      <c r="B317" s="244"/>
      <c r="L317" s="257"/>
      <c r="M317" s="257"/>
    </row>
    <row r="318" spans="1:13" x14ac:dyDescent="0.3">
      <c r="A318" s="244"/>
      <c r="B318" s="244"/>
      <c r="L318" s="257"/>
      <c r="M318" s="257"/>
    </row>
    <row r="319" spans="1:13" x14ac:dyDescent="0.3">
      <c r="A319" s="244"/>
      <c r="B319" s="244"/>
      <c r="L319" s="257"/>
      <c r="M319" s="257"/>
    </row>
    <row r="320" spans="1:13" x14ac:dyDescent="0.3">
      <c r="A320" s="244"/>
      <c r="B320" s="244"/>
      <c r="L320" s="257"/>
      <c r="M320" s="257"/>
    </row>
    <row r="321" spans="1:13" x14ac:dyDescent="0.3">
      <c r="A321" s="244"/>
      <c r="B321" s="244"/>
      <c r="L321" s="257"/>
      <c r="M321" s="257"/>
    </row>
    <row r="322" spans="1:13" x14ac:dyDescent="0.3">
      <c r="A322" s="244"/>
      <c r="B322" s="244"/>
      <c r="L322" s="257"/>
      <c r="M322" s="257"/>
    </row>
    <row r="323" spans="1:13" x14ac:dyDescent="0.3">
      <c r="A323" s="244"/>
      <c r="B323" s="244"/>
      <c r="L323" s="257"/>
      <c r="M323" s="257"/>
    </row>
    <row r="324" spans="1:13" x14ac:dyDescent="0.3">
      <c r="A324" s="244"/>
      <c r="B324" s="244"/>
      <c r="L324" s="257"/>
      <c r="M324" s="257"/>
    </row>
    <row r="325" spans="1:13" x14ac:dyDescent="0.3">
      <c r="A325" s="244"/>
      <c r="B325" s="244"/>
      <c r="L325" s="257"/>
      <c r="M325" s="257"/>
    </row>
    <row r="326" spans="1:13" x14ac:dyDescent="0.3">
      <c r="A326" s="244"/>
      <c r="B326" s="244"/>
      <c r="L326" s="257"/>
      <c r="M326" s="257"/>
    </row>
    <row r="327" spans="1:13" x14ac:dyDescent="0.3">
      <c r="A327" s="244"/>
      <c r="B327" s="244"/>
      <c r="L327" s="257"/>
      <c r="M327" s="257"/>
    </row>
    <row r="328" spans="1:13" x14ac:dyDescent="0.3">
      <c r="A328" s="244"/>
      <c r="B328" s="244"/>
      <c r="L328" s="257"/>
      <c r="M328" s="257"/>
    </row>
    <row r="329" spans="1:13" x14ac:dyDescent="0.3">
      <c r="A329" s="244"/>
      <c r="B329" s="244"/>
      <c r="L329" s="257"/>
      <c r="M329" s="257"/>
    </row>
    <row r="330" spans="1:13" x14ac:dyDescent="0.3">
      <c r="A330" s="244"/>
      <c r="B330" s="244"/>
      <c r="L330" s="257"/>
      <c r="M330" s="257"/>
    </row>
    <row r="331" spans="1:13" x14ac:dyDescent="0.3">
      <c r="A331" s="244"/>
      <c r="B331" s="244"/>
      <c r="L331" s="257"/>
      <c r="M331" s="257"/>
    </row>
    <row r="332" spans="1:13" x14ac:dyDescent="0.3">
      <c r="A332" s="244"/>
      <c r="B332" s="244"/>
      <c r="L332" s="257"/>
      <c r="M332" s="257"/>
    </row>
    <row r="333" spans="1:13" x14ac:dyDescent="0.3">
      <c r="A333" s="244"/>
      <c r="B333" s="244"/>
      <c r="L333" s="257"/>
      <c r="M333" s="257"/>
    </row>
    <row r="334" spans="1:13" x14ac:dyDescent="0.3">
      <c r="A334" s="244"/>
      <c r="B334" s="244"/>
      <c r="L334" s="257"/>
      <c r="M334" s="257"/>
    </row>
    <row r="335" spans="1:13" x14ac:dyDescent="0.3">
      <c r="A335" s="244"/>
      <c r="B335" s="244"/>
      <c r="L335" s="257"/>
      <c r="M335" s="257"/>
    </row>
    <row r="336" spans="1:13" x14ac:dyDescent="0.3">
      <c r="A336" s="244"/>
      <c r="B336" s="244"/>
      <c r="L336" s="257"/>
      <c r="M336" s="257"/>
    </row>
    <row r="337" spans="1:13" x14ac:dyDescent="0.3">
      <c r="A337" s="244"/>
      <c r="B337" s="244"/>
      <c r="L337" s="257"/>
      <c r="M337" s="257"/>
    </row>
    <row r="338" spans="1:13" x14ac:dyDescent="0.3">
      <c r="A338" s="244"/>
      <c r="B338" s="244"/>
      <c r="L338" s="257"/>
      <c r="M338" s="257"/>
    </row>
    <row r="339" spans="1:13" x14ac:dyDescent="0.3">
      <c r="A339" s="244"/>
      <c r="B339" s="244"/>
      <c r="L339" s="257"/>
      <c r="M339" s="257"/>
    </row>
    <row r="340" spans="1:13" x14ac:dyDescent="0.3">
      <c r="A340" s="244"/>
      <c r="B340" s="244"/>
      <c r="L340" s="257"/>
      <c r="M340" s="257"/>
    </row>
    <row r="341" spans="1:13" x14ac:dyDescent="0.3">
      <c r="A341" s="244"/>
      <c r="B341" s="244"/>
      <c r="L341" s="257"/>
      <c r="M341" s="257"/>
    </row>
    <row r="342" spans="1:13" x14ac:dyDescent="0.3">
      <c r="A342" s="244"/>
      <c r="B342" s="244"/>
      <c r="L342" s="257"/>
      <c r="M342" s="257"/>
    </row>
    <row r="343" spans="1:13" x14ac:dyDescent="0.3">
      <c r="A343" s="244"/>
      <c r="B343" s="244"/>
      <c r="L343" s="257"/>
      <c r="M343" s="257"/>
    </row>
    <row r="344" spans="1:13" x14ac:dyDescent="0.3">
      <c r="A344" s="244"/>
      <c r="B344" s="244"/>
      <c r="L344" s="257"/>
      <c r="M344" s="257"/>
    </row>
    <row r="345" spans="1:13" x14ac:dyDescent="0.3">
      <c r="A345" s="244"/>
      <c r="B345" s="244"/>
      <c r="L345" s="257"/>
      <c r="M345" s="257"/>
    </row>
    <row r="346" spans="1:13" x14ac:dyDescent="0.3">
      <c r="A346" s="244"/>
      <c r="B346" s="244"/>
      <c r="L346" s="257"/>
      <c r="M346" s="257"/>
    </row>
    <row r="347" spans="1:13" x14ac:dyDescent="0.3">
      <c r="A347" s="244"/>
      <c r="B347" s="244"/>
      <c r="L347" s="257"/>
      <c r="M347" s="257"/>
    </row>
    <row r="348" spans="1:13" x14ac:dyDescent="0.3">
      <c r="A348" s="244"/>
      <c r="B348" s="244"/>
      <c r="L348" s="257"/>
      <c r="M348" s="257"/>
    </row>
    <row r="349" spans="1:13" x14ac:dyDescent="0.3">
      <c r="A349" s="244"/>
      <c r="B349" s="244"/>
      <c r="L349" s="257"/>
      <c r="M349" s="257"/>
    </row>
    <row r="350" spans="1:13" x14ac:dyDescent="0.3">
      <c r="A350" s="244"/>
      <c r="B350" s="244"/>
      <c r="L350" s="257"/>
      <c r="M350" s="257"/>
    </row>
    <row r="351" spans="1:13" x14ac:dyDescent="0.3">
      <c r="A351" s="244"/>
      <c r="B351" s="244"/>
      <c r="L351" s="257"/>
      <c r="M351" s="257"/>
    </row>
    <row r="352" spans="1:13" x14ac:dyDescent="0.3">
      <c r="A352" s="244"/>
      <c r="B352" s="244"/>
      <c r="L352" s="257"/>
      <c r="M352" s="257"/>
    </row>
    <row r="353" spans="1:13" x14ac:dyDescent="0.3">
      <c r="A353" s="244"/>
      <c r="B353" s="244"/>
      <c r="L353" s="257"/>
      <c r="M353" s="257"/>
    </row>
    <row r="354" spans="1:13" x14ac:dyDescent="0.3">
      <c r="A354" s="244"/>
      <c r="B354" s="244"/>
      <c r="L354" s="257"/>
      <c r="M354" s="257"/>
    </row>
    <row r="355" spans="1:13" x14ac:dyDescent="0.3">
      <c r="A355" s="244"/>
      <c r="B355" s="244"/>
      <c r="L355" s="257"/>
      <c r="M355" s="257"/>
    </row>
    <row r="356" spans="1:13" x14ac:dyDescent="0.3">
      <c r="A356" s="244"/>
      <c r="B356" s="244"/>
      <c r="L356" s="257"/>
      <c r="M356" s="257"/>
    </row>
    <row r="357" spans="1:13" x14ac:dyDescent="0.3">
      <c r="A357" s="244"/>
      <c r="B357" s="244"/>
      <c r="L357" s="257"/>
      <c r="M357" s="257"/>
    </row>
    <row r="358" spans="1:13" x14ac:dyDescent="0.3">
      <c r="A358" s="244"/>
      <c r="B358" s="244"/>
      <c r="L358" s="257"/>
      <c r="M358" s="257"/>
    </row>
    <row r="359" spans="1:13" x14ac:dyDescent="0.3">
      <c r="A359" s="244"/>
      <c r="B359" s="244"/>
      <c r="L359" s="257"/>
      <c r="M359" s="257"/>
    </row>
    <row r="360" spans="1:13" x14ac:dyDescent="0.3">
      <c r="A360" s="244"/>
      <c r="B360" s="244"/>
      <c r="L360" s="257"/>
      <c r="M360" s="257"/>
    </row>
    <row r="361" spans="1:13" x14ac:dyDescent="0.3">
      <c r="A361" s="244"/>
      <c r="B361" s="244"/>
      <c r="L361" s="257"/>
      <c r="M361" s="257"/>
    </row>
    <row r="362" spans="1:13" x14ac:dyDescent="0.3">
      <c r="A362" s="244"/>
      <c r="B362" s="244"/>
      <c r="L362" s="257"/>
      <c r="M362" s="257"/>
    </row>
    <row r="363" spans="1:13" x14ac:dyDescent="0.3">
      <c r="A363" s="244"/>
      <c r="B363" s="244"/>
      <c r="L363" s="257"/>
      <c r="M363" s="257"/>
    </row>
    <row r="364" spans="1:13" x14ac:dyDescent="0.3">
      <c r="A364" s="244"/>
      <c r="B364" s="244"/>
      <c r="L364" s="257"/>
      <c r="M364" s="257"/>
    </row>
    <row r="365" spans="1:13" x14ac:dyDescent="0.3">
      <c r="A365" s="244"/>
      <c r="B365" s="244"/>
      <c r="L365" s="257"/>
      <c r="M365" s="257"/>
    </row>
    <row r="366" spans="1:13" x14ac:dyDescent="0.3">
      <c r="A366" s="244"/>
      <c r="B366" s="244"/>
      <c r="L366" s="257"/>
      <c r="M366" s="257"/>
    </row>
    <row r="367" spans="1:13" x14ac:dyDescent="0.3">
      <c r="A367" s="244"/>
      <c r="B367" s="244"/>
      <c r="L367" s="257"/>
      <c r="M367" s="257"/>
    </row>
    <row r="368" spans="1:13" x14ac:dyDescent="0.3">
      <c r="A368" s="244"/>
      <c r="B368" s="244"/>
      <c r="L368" s="257"/>
      <c r="M368" s="257"/>
    </row>
    <row r="369" spans="1:13" x14ac:dyDescent="0.3">
      <c r="A369" s="244"/>
      <c r="B369" s="244"/>
      <c r="L369" s="257"/>
      <c r="M369" s="257"/>
    </row>
    <row r="370" spans="1:13" x14ac:dyDescent="0.3">
      <c r="A370" s="244"/>
      <c r="B370" s="244"/>
      <c r="L370" s="257"/>
      <c r="M370" s="257"/>
    </row>
    <row r="371" spans="1:13" x14ac:dyDescent="0.3">
      <c r="A371" s="244"/>
      <c r="B371" s="244"/>
      <c r="L371" s="257"/>
      <c r="M371" s="257"/>
    </row>
    <row r="372" spans="1:13" x14ac:dyDescent="0.3">
      <c r="A372" s="244"/>
      <c r="B372" s="244"/>
      <c r="L372" s="257"/>
      <c r="M372" s="257"/>
    </row>
    <row r="373" spans="1:13" x14ac:dyDescent="0.3">
      <c r="A373" s="244"/>
      <c r="B373" s="244"/>
      <c r="L373" s="257"/>
      <c r="M373" s="257"/>
    </row>
    <row r="374" spans="1:13" x14ac:dyDescent="0.3">
      <c r="A374" s="244"/>
      <c r="B374" s="244"/>
      <c r="L374" s="257"/>
      <c r="M374" s="257"/>
    </row>
    <row r="375" spans="1:13" x14ac:dyDescent="0.3">
      <c r="A375" s="244"/>
      <c r="B375" s="244"/>
      <c r="L375" s="257"/>
      <c r="M375" s="257"/>
    </row>
    <row r="376" spans="1:13" x14ac:dyDescent="0.3">
      <c r="A376" s="244"/>
      <c r="B376" s="244"/>
      <c r="L376" s="257"/>
      <c r="M376" s="257"/>
    </row>
    <row r="377" spans="1:13" x14ac:dyDescent="0.3">
      <c r="A377" s="244"/>
      <c r="B377" s="244"/>
      <c r="L377" s="257"/>
      <c r="M377" s="257"/>
    </row>
    <row r="378" spans="1:13" x14ac:dyDescent="0.3">
      <c r="A378" s="244"/>
      <c r="B378" s="244"/>
      <c r="L378" s="257"/>
      <c r="M378" s="257"/>
    </row>
    <row r="379" spans="1:13" x14ac:dyDescent="0.3">
      <c r="A379" s="244"/>
      <c r="B379" s="244"/>
      <c r="L379" s="257"/>
      <c r="M379" s="257"/>
    </row>
    <row r="380" spans="1:13" x14ac:dyDescent="0.3">
      <c r="A380" s="244"/>
      <c r="B380" s="244"/>
      <c r="L380" s="257"/>
      <c r="M380" s="257"/>
    </row>
    <row r="381" spans="1:13" x14ac:dyDescent="0.3">
      <c r="A381" s="244"/>
      <c r="B381" s="244"/>
      <c r="L381" s="257"/>
      <c r="M381" s="257"/>
    </row>
    <row r="382" spans="1:13" x14ac:dyDescent="0.3">
      <c r="A382" s="244"/>
      <c r="B382" s="244"/>
      <c r="L382" s="257"/>
      <c r="M382" s="257"/>
    </row>
    <row r="383" spans="1:13" x14ac:dyDescent="0.3">
      <c r="A383" s="244"/>
      <c r="B383" s="244"/>
      <c r="L383" s="257"/>
      <c r="M383" s="257"/>
    </row>
    <row r="384" spans="1:13" x14ac:dyDescent="0.3">
      <c r="A384" s="244"/>
      <c r="B384" s="244"/>
      <c r="L384" s="257"/>
      <c r="M384" s="257"/>
    </row>
    <row r="385" spans="1:13" x14ac:dyDescent="0.3">
      <c r="A385" s="244"/>
      <c r="B385" s="244"/>
      <c r="L385" s="257"/>
      <c r="M385" s="257"/>
    </row>
    <row r="386" spans="1:13" x14ac:dyDescent="0.3">
      <c r="A386" s="244"/>
      <c r="B386" s="244"/>
      <c r="L386" s="257"/>
      <c r="M386" s="257"/>
    </row>
    <row r="387" spans="1:13" x14ac:dyDescent="0.3">
      <c r="A387" s="244"/>
      <c r="B387" s="244"/>
      <c r="L387" s="257"/>
      <c r="M387" s="257"/>
    </row>
    <row r="388" spans="1:13" x14ac:dyDescent="0.3">
      <c r="A388" s="244"/>
      <c r="B388" s="244"/>
      <c r="L388" s="257"/>
      <c r="M388" s="257"/>
    </row>
    <row r="389" spans="1:13" x14ac:dyDescent="0.3">
      <c r="A389" s="244"/>
      <c r="B389" s="244"/>
      <c r="L389" s="257"/>
      <c r="M389" s="257"/>
    </row>
    <row r="390" spans="1:13" x14ac:dyDescent="0.3">
      <c r="A390" s="244"/>
      <c r="B390" s="244"/>
      <c r="L390" s="257"/>
      <c r="M390" s="257"/>
    </row>
    <row r="391" spans="1:13" x14ac:dyDescent="0.3">
      <c r="A391" s="244"/>
      <c r="B391" s="244"/>
      <c r="L391" s="257"/>
      <c r="M391" s="257"/>
    </row>
    <row r="392" spans="1:13" x14ac:dyDescent="0.3">
      <c r="A392" s="244"/>
      <c r="B392" s="244"/>
      <c r="L392" s="257"/>
      <c r="M392" s="257"/>
    </row>
    <row r="393" spans="1:13" x14ac:dyDescent="0.3">
      <c r="A393" s="244"/>
      <c r="B393" s="244"/>
      <c r="L393" s="257"/>
      <c r="M393" s="257"/>
    </row>
    <row r="394" spans="1:13" x14ac:dyDescent="0.3">
      <c r="A394" s="244"/>
      <c r="B394" s="244"/>
      <c r="L394" s="257"/>
      <c r="M394" s="257"/>
    </row>
    <row r="395" spans="1:13" x14ac:dyDescent="0.3">
      <c r="A395" s="244"/>
      <c r="B395" s="244"/>
      <c r="L395" s="257"/>
      <c r="M395" s="257"/>
    </row>
    <row r="396" spans="1:13" x14ac:dyDescent="0.3">
      <c r="A396" s="244"/>
      <c r="B396" s="244"/>
      <c r="L396" s="257"/>
      <c r="M396" s="257"/>
    </row>
    <row r="397" spans="1:13" x14ac:dyDescent="0.3">
      <c r="A397" s="244"/>
      <c r="B397" s="244"/>
      <c r="L397" s="257"/>
      <c r="M397" s="257"/>
    </row>
    <row r="398" spans="1:13" x14ac:dyDescent="0.3">
      <c r="A398" s="244"/>
      <c r="B398" s="244"/>
      <c r="L398" s="257"/>
      <c r="M398" s="257"/>
    </row>
    <row r="399" spans="1:13" x14ac:dyDescent="0.3">
      <c r="A399" s="244"/>
      <c r="B399" s="244"/>
      <c r="L399" s="257"/>
      <c r="M399" s="257"/>
    </row>
    <row r="400" spans="1:13" x14ac:dyDescent="0.3">
      <c r="A400" s="244"/>
      <c r="B400" s="244"/>
      <c r="L400" s="257"/>
      <c r="M400" s="257"/>
    </row>
    <row r="401" spans="1:13" x14ac:dyDescent="0.3">
      <c r="A401" s="244"/>
      <c r="B401" s="244"/>
      <c r="L401" s="257"/>
      <c r="M401" s="257"/>
    </row>
    <row r="402" spans="1:13" x14ac:dyDescent="0.3">
      <c r="A402" s="244"/>
      <c r="B402" s="244"/>
      <c r="L402" s="257"/>
      <c r="M402" s="257"/>
    </row>
    <row r="403" spans="1:13" x14ac:dyDescent="0.3">
      <c r="A403" s="244"/>
      <c r="B403" s="244"/>
      <c r="L403" s="257"/>
      <c r="M403" s="257"/>
    </row>
    <row r="404" spans="1:13" x14ac:dyDescent="0.3">
      <c r="A404" s="244"/>
      <c r="B404" s="244"/>
      <c r="L404" s="257"/>
      <c r="M404" s="257"/>
    </row>
    <row r="405" spans="1:13" x14ac:dyDescent="0.3">
      <c r="A405" s="244"/>
      <c r="B405" s="244"/>
      <c r="L405" s="257"/>
      <c r="M405" s="257"/>
    </row>
    <row r="406" spans="1:13" x14ac:dyDescent="0.3">
      <c r="A406" s="244"/>
      <c r="B406" s="244"/>
      <c r="L406" s="257"/>
      <c r="M406" s="257"/>
    </row>
    <row r="407" spans="1:13" x14ac:dyDescent="0.3">
      <c r="A407" s="244"/>
      <c r="B407" s="244"/>
      <c r="L407" s="257"/>
      <c r="M407" s="257"/>
    </row>
    <row r="408" spans="1:13" x14ac:dyDescent="0.3">
      <c r="A408" s="244"/>
      <c r="B408" s="244"/>
      <c r="L408" s="257"/>
      <c r="M408" s="257"/>
    </row>
    <row r="409" spans="1:13" x14ac:dyDescent="0.3">
      <c r="A409" s="244"/>
      <c r="B409" s="244"/>
      <c r="L409" s="257"/>
      <c r="M409" s="257"/>
    </row>
    <row r="410" spans="1:13" x14ac:dyDescent="0.3">
      <c r="A410" s="244"/>
      <c r="B410" s="244"/>
      <c r="L410" s="257"/>
      <c r="M410" s="257"/>
    </row>
    <row r="411" spans="1:13" x14ac:dyDescent="0.3">
      <c r="A411" s="244"/>
      <c r="B411" s="244"/>
      <c r="L411" s="257"/>
      <c r="M411" s="257"/>
    </row>
    <row r="412" spans="1:13" x14ac:dyDescent="0.3">
      <c r="A412" s="244"/>
      <c r="B412" s="244"/>
      <c r="L412" s="257"/>
      <c r="M412" s="257"/>
    </row>
    <row r="413" spans="1:13" x14ac:dyDescent="0.3">
      <c r="A413" s="244"/>
      <c r="B413" s="244"/>
      <c r="L413" s="257"/>
      <c r="M413" s="257"/>
    </row>
    <row r="414" spans="1:13" x14ac:dyDescent="0.3">
      <c r="A414" s="244"/>
      <c r="B414" s="244"/>
      <c r="L414" s="257"/>
      <c r="M414" s="257"/>
    </row>
    <row r="415" spans="1:13" x14ac:dyDescent="0.3">
      <c r="A415" s="244"/>
      <c r="B415" s="244"/>
      <c r="L415" s="257"/>
      <c r="M415" s="257"/>
    </row>
    <row r="416" spans="1:13" x14ac:dyDescent="0.3">
      <c r="A416" s="244"/>
      <c r="B416" s="244"/>
      <c r="L416" s="257"/>
      <c r="M416" s="257"/>
    </row>
    <row r="417" spans="1:13" x14ac:dyDescent="0.3">
      <c r="A417" s="244"/>
      <c r="B417" s="244"/>
      <c r="L417" s="257"/>
      <c r="M417" s="257"/>
    </row>
    <row r="418" spans="1:13" x14ac:dyDescent="0.3">
      <c r="A418" s="244"/>
      <c r="B418" s="244"/>
      <c r="L418" s="257"/>
      <c r="M418" s="257"/>
    </row>
    <row r="419" spans="1:13" x14ac:dyDescent="0.3">
      <c r="A419" s="244"/>
      <c r="B419" s="244"/>
      <c r="L419" s="257"/>
      <c r="M419" s="257"/>
    </row>
    <row r="420" spans="1:13" x14ac:dyDescent="0.3">
      <c r="A420" s="244"/>
      <c r="B420" s="244"/>
      <c r="L420" s="257"/>
      <c r="M420" s="257"/>
    </row>
    <row r="421" spans="1:13" x14ac:dyDescent="0.3">
      <c r="A421" s="244"/>
      <c r="B421" s="244"/>
      <c r="L421" s="257"/>
      <c r="M421" s="257"/>
    </row>
    <row r="422" spans="1:13" x14ac:dyDescent="0.3">
      <c r="A422" s="244"/>
      <c r="B422" s="244"/>
      <c r="L422" s="257"/>
      <c r="M422" s="257"/>
    </row>
    <row r="423" spans="1:13" x14ac:dyDescent="0.3">
      <c r="A423" s="244"/>
      <c r="B423" s="244"/>
      <c r="L423" s="257"/>
      <c r="M423" s="257"/>
    </row>
    <row r="424" spans="1:13" x14ac:dyDescent="0.3">
      <c r="A424" s="244"/>
      <c r="B424" s="244"/>
      <c r="L424" s="257"/>
      <c r="M424" s="257"/>
    </row>
    <row r="425" spans="1:13" x14ac:dyDescent="0.3">
      <c r="A425" s="244"/>
      <c r="B425" s="244"/>
      <c r="L425" s="257"/>
      <c r="M425" s="257"/>
    </row>
    <row r="426" spans="1:13" x14ac:dyDescent="0.3">
      <c r="A426" s="244"/>
      <c r="B426" s="244"/>
      <c r="L426" s="257"/>
      <c r="M426" s="257"/>
    </row>
    <row r="427" spans="1:13" x14ac:dyDescent="0.3">
      <c r="A427" s="244"/>
      <c r="B427" s="244"/>
      <c r="L427" s="257"/>
      <c r="M427" s="257"/>
    </row>
    <row r="428" spans="1:13" x14ac:dyDescent="0.3">
      <c r="A428" s="244"/>
      <c r="B428" s="244"/>
      <c r="L428" s="257"/>
      <c r="M428" s="257"/>
    </row>
    <row r="429" spans="1:13" x14ac:dyDescent="0.3">
      <c r="A429" s="244"/>
      <c r="B429" s="244"/>
      <c r="L429" s="257"/>
      <c r="M429" s="257"/>
    </row>
    <row r="430" spans="1:13" x14ac:dyDescent="0.3">
      <c r="A430" s="244"/>
      <c r="B430" s="244"/>
      <c r="L430" s="257"/>
      <c r="M430" s="257"/>
    </row>
    <row r="431" spans="1:13" x14ac:dyDescent="0.3">
      <c r="A431" s="244"/>
      <c r="B431" s="244"/>
      <c r="L431" s="257"/>
      <c r="M431" s="257"/>
    </row>
    <row r="432" spans="1:13" x14ac:dyDescent="0.3">
      <c r="A432" s="244"/>
      <c r="B432" s="244"/>
      <c r="L432" s="257"/>
      <c r="M432" s="257"/>
    </row>
    <row r="433" spans="1:13" x14ac:dyDescent="0.3">
      <c r="A433" s="244"/>
      <c r="B433" s="244"/>
      <c r="L433" s="257"/>
      <c r="M433" s="257"/>
    </row>
    <row r="434" spans="1:13" x14ac:dyDescent="0.3">
      <c r="A434" s="244"/>
      <c r="B434" s="244"/>
      <c r="L434" s="257"/>
      <c r="M434" s="257"/>
    </row>
    <row r="435" spans="1:13" x14ac:dyDescent="0.3">
      <c r="A435" s="244"/>
      <c r="B435" s="244"/>
      <c r="L435" s="257"/>
      <c r="M435" s="257"/>
    </row>
    <row r="436" spans="1:13" x14ac:dyDescent="0.3">
      <c r="A436" s="244"/>
      <c r="B436" s="244"/>
      <c r="L436" s="257"/>
      <c r="M436" s="257"/>
    </row>
    <row r="437" spans="1:13" x14ac:dyDescent="0.3">
      <c r="A437" s="244"/>
      <c r="B437" s="244"/>
      <c r="L437" s="257"/>
      <c r="M437" s="257"/>
    </row>
    <row r="438" spans="1:13" x14ac:dyDescent="0.3">
      <c r="A438" s="244"/>
      <c r="B438" s="244"/>
      <c r="L438" s="257"/>
      <c r="M438" s="257"/>
    </row>
    <row r="439" spans="1:13" x14ac:dyDescent="0.3">
      <c r="A439" s="244"/>
      <c r="B439" s="244"/>
      <c r="L439" s="257"/>
      <c r="M439" s="257"/>
    </row>
    <row r="440" spans="1:13" x14ac:dyDescent="0.3">
      <c r="A440" s="244"/>
      <c r="B440" s="244"/>
      <c r="L440" s="257"/>
      <c r="M440" s="257"/>
    </row>
    <row r="441" spans="1:13" x14ac:dyDescent="0.3">
      <c r="A441" s="244"/>
      <c r="B441" s="244"/>
      <c r="L441" s="257"/>
      <c r="M441" s="257"/>
    </row>
    <row r="442" spans="1:13" x14ac:dyDescent="0.3">
      <c r="A442" s="244"/>
      <c r="B442" s="244"/>
      <c r="L442" s="257"/>
      <c r="M442" s="257"/>
    </row>
    <row r="443" spans="1:13" x14ac:dyDescent="0.3">
      <c r="A443" s="244"/>
      <c r="B443" s="244"/>
      <c r="L443" s="257"/>
      <c r="M443" s="257"/>
    </row>
    <row r="444" spans="1:13" x14ac:dyDescent="0.3">
      <c r="A444" s="244"/>
      <c r="B444" s="244"/>
      <c r="L444" s="257"/>
      <c r="M444" s="257"/>
    </row>
    <row r="445" spans="1:13" x14ac:dyDescent="0.3">
      <c r="A445" s="244"/>
      <c r="B445" s="244"/>
      <c r="L445" s="257"/>
      <c r="M445" s="257"/>
    </row>
    <row r="446" spans="1:13" x14ac:dyDescent="0.3">
      <c r="A446" s="244"/>
      <c r="B446" s="244"/>
      <c r="L446" s="257"/>
      <c r="M446" s="257"/>
    </row>
    <row r="447" spans="1:13" x14ac:dyDescent="0.3">
      <c r="A447" s="244"/>
      <c r="B447" s="244"/>
      <c r="L447" s="257"/>
      <c r="M447" s="257"/>
    </row>
    <row r="448" spans="1:13" x14ac:dyDescent="0.3">
      <c r="A448" s="244"/>
      <c r="B448" s="244"/>
      <c r="L448" s="257"/>
      <c r="M448" s="257"/>
    </row>
    <row r="449" spans="1:13" x14ac:dyDescent="0.3">
      <c r="A449" s="244"/>
      <c r="B449" s="244"/>
      <c r="L449" s="257"/>
      <c r="M449" s="257"/>
    </row>
    <row r="450" spans="1:13" x14ac:dyDescent="0.3">
      <c r="A450" s="244"/>
      <c r="B450" s="244"/>
      <c r="L450" s="257"/>
      <c r="M450" s="257"/>
    </row>
    <row r="451" spans="1:13" x14ac:dyDescent="0.3">
      <c r="A451" s="244"/>
      <c r="B451" s="244"/>
      <c r="L451" s="257"/>
      <c r="M451" s="257"/>
    </row>
    <row r="452" spans="1:13" x14ac:dyDescent="0.3">
      <c r="A452" s="244"/>
      <c r="B452" s="244"/>
      <c r="L452" s="257"/>
      <c r="M452" s="257"/>
    </row>
    <row r="453" spans="1:13" x14ac:dyDescent="0.3">
      <c r="A453" s="244"/>
      <c r="B453" s="244"/>
      <c r="L453" s="257"/>
      <c r="M453" s="257"/>
    </row>
    <row r="454" spans="1:13" x14ac:dyDescent="0.3">
      <c r="A454" s="244"/>
      <c r="B454" s="244"/>
      <c r="L454" s="257"/>
      <c r="M454" s="257"/>
    </row>
    <row r="455" spans="1:13" x14ac:dyDescent="0.3">
      <c r="A455" s="244"/>
      <c r="B455" s="244"/>
      <c r="L455" s="257"/>
      <c r="M455" s="257"/>
    </row>
    <row r="456" spans="1:13" x14ac:dyDescent="0.3">
      <c r="A456" s="244"/>
      <c r="B456" s="244"/>
      <c r="L456" s="257"/>
      <c r="M456" s="257"/>
    </row>
    <row r="457" spans="1:13" x14ac:dyDescent="0.3">
      <c r="A457" s="244"/>
      <c r="B457" s="244"/>
      <c r="L457" s="257"/>
      <c r="M457" s="257"/>
    </row>
    <row r="458" spans="1:13" x14ac:dyDescent="0.3">
      <c r="A458" s="244"/>
      <c r="B458" s="244"/>
      <c r="L458" s="257"/>
      <c r="M458" s="257"/>
    </row>
    <row r="459" spans="1:13" x14ac:dyDescent="0.3">
      <c r="A459" s="244"/>
      <c r="B459" s="244"/>
      <c r="L459" s="257"/>
      <c r="M459" s="257"/>
    </row>
    <row r="460" spans="1:13" x14ac:dyDescent="0.3">
      <c r="A460" s="244"/>
      <c r="B460" s="244"/>
      <c r="L460" s="257"/>
      <c r="M460" s="257"/>
    </row>
    <row r="461" spans="1:13" x14ac:dyDescent="0.3">
      <c r="A461" s="244"/>
      <c r="B461" s="244"/>
      <c r="L461" s="257"/>
      <c r="M461" s="257"/>
    </row>
    <row r="462" spans="1:13" x14ac:dyDescent="0.3">
      <c r="A462" s="244"/>
      <c r="B462" s="244"/>
      <c r="L462" s="257"/>
      <c r="M462" s="257"/>
    </row>
    <row r="463" spans="1:13" x14ac:dyDescent="0.3">
      <c r="A463" s="244"/>
      <c r="B463" s="244"/>
      <c r="L463" s="257"/>
      <c r="M463" s="257"/>
    </row>
    <row r="464" spans="1:13" x14ac:dyDescent="0.3">
      <c r="A464" s="244"/>
      <c r="B464" s="244"/>
      <c r="L464" s="257"/>
      <c r="M464" s="257"/>
    </row>
    <row r="465" spans="1:13" x14ac:dyDescent="0.3">
      <c r="A465" s="244"/>
      <c r="B465" s="244"/>
      <c r="L465" s="257"/>
      <c r="M465" s="257"/>
    </row>
    <row r="466" spans="1:13" x14ac:dyDescent="0.3">
      <c r="A466" s="244"/>
      <c r="B466" s="244"/>
      <c r="L466" s="257"/>
      <c r="M466" s="257"/>
    </row>
    <row r="467" spans="1:13" x14ac:dyDescent="0.3">
      <c r="A467" s="244"/>
      <c r="B467" s="244"/>
      <c r="L467" s="257"/>
      <c r="M467" s="257"/>
    </row>
    <row r="468" spans="1:13" x14ac:dyDescent="0.3">
      <c r="A468" s="244"/>
      <c r="B468" s="244"/>
      <c r="L468" s="257"/>
      <c r="M468" s="257"/>
    </row>
    <row r="469" spans="1:13" x14ac:dyDescent="0.3">
      <c r="A469" s="244"/>
      <c r="B469" s="244"/>
      <c r="L469" s="257"/>
      <c r="M469" s="257"/>
    </row>
    <row r="470" spans="1:13" x14ac:dyDescent="0.3">
      <c r="A470" s="244"/>
      <c r="B470" s="244"/>
      <c r="L470" s="257"/>
      <c r="M470" s="257"/>
    </row>
    <row r="471" spans="1:13" x14ac:dyDescent="0.3">
      <c r="A471" s="244"/>
      <c r="B471" s="244"/>
      <c r="L471" s="257"/>
      <c r="M471" s="257"/>
    </row>
    <row r="472" spans="1:13" x14ac:dyDescent="0.3">
      <c r="A472" s="244"/>
      <c r="B472" s="244"/>
      <c r="L472" s="257"/>
      <c r="M472" s="257"/>
    </row>
    <row r="473" spans="1:13" x14ac:dyDescent="0.3">
      <c r="A473" s="244"/>
      <c r="B473" s="244"/>
      <c r="L473" s="257"/>
      <c r="M473" s="257"/>
    </row>
    <row r="474" spans="1:13" x14ac:dyDescent="0.3">
      <c r="A474" s="244"/>
      <c r="B474" s="244"/>
      <c r="L474" s="257"/>
      <c r="M474" s="257"/>
    </row>
    <row r="475" spans="1:13" x14ac:dyDescent="0.3">
      <c r="A475" s="244"/>
      <c r="B475" s="244"/>
      <c r="L475" s="257"/>
      <c r="M475" s="257"/>
    </row>
    <row r="476" spans="1:13" x14ac:dyDescent="0.3">
      <c r="A476" s="244"/>
      <c r="B476" s="244"/>
      <c r="L476" s="257"/>
      <c r="M476" s="257"/>
    </row>
    <row r="477" spans="1:13" x14ac:dyDescent="0.3">
      <c r="A477" s="244"/>
      <c r="B477" s="244"/>
      <c r="L477" s="257"/>
      <c r="M477" s="257"/>
    </row>
    <row r="478" spans="1:13" x14ac:dyDescent="0.3">
      <c r="A478" s="244"/>
      <c r="B478" s="244"/>
      <c r="L478" s="257"/>
      <c r="M478" s="257"/>
    </row>
    <row r="479" spans="1:13" x14ac:dyDescent="0.3">
      <c r="A479" s="244"/>
      <c r="B479" s="244"/>
      <c r="L479" s="257"/>
      <c r="M479" s="257"/>
    </row>
    <row r="480" spans="1:13" x14ac:dyDescent="0.3">
      <c r="A480" s="244"/>
      <c r="B480" s="244"/>
      <c r="L480" s="257"/>
      <c r="M480" s="257"/>
    </row>
    <row r="481" spans="1:13" x14ac:dyDescent="0.3">
      <c r="A481" s="244"/>
      <c r="B481" s="244"/>
      <c r="L481" s="257"/>
      <c r="M481" s="257"/>
    </row>
    <row r="482" spans="1:13" x14ac:dyDescent="0.3">
      <c r="A482" s="244"/>
      <c r="B482" s="244"/>
      <c r="L482" s="257"/>
      <c r="M482" s="257"/>
    </row>
    <row r="483" spans="1:13" x14ac:dyDescent="0.3">
      <c r="A483" s="244"/>
      <c r="B483" s="244"/>
      <c r="L483" s="257"/>
      <c r="M483" s="257"/>
    </row>
    <row r="484" spans="1:13" x14ac:dyDescent="0.3">
      <c r="A484" s="244"/>
      <c r="B484" s="244"/>
      <c r="L484" s="257"/>
      <c r="M484" s="257"/>
    </row>
    <row r="485" spans="1:13" x14ac:dyDescent="0.3">
      <c r="A485" s="244"/>
      <c r="B485" s="244"/>
      <c r="L485" s="257"/>
      <c r="M485" s="257"/>
    </row>
    <row r="486" spans="1:13" x14ac:dyDescent="0.3">
      <c r="A486" s="244"/>
      <c r="B486" s="244"/>
      <c r="L486" s="257"/>
      <c r="M486" s="257"/>
    </row>
    <row r="487" spans="1:13" x14ac:dyDescent="0.3">
      <c r="A487" s="244"/>
      <c r="B487" s="244"/>
      <c r="L487" s="257"/>
      <c r="M487" s="257"/>
    </row>
    <row r="488" spans="1:13" x14ac:dyDescent="0.3">
      <c r="A488" s="244"/>
      <c r="B488" s="244"/>
      <c r="L488" s="257"/>
      <c r="M488" s="257"/>
    </row>
    <row r="489" spans="1:13" x14ac:dyDescent="0.3">
      <c r="A489" s="244"/>
      <c r="B489" s="244"/>
      <c r="L489" s="257"/>
      <c r="M489" s="257"/>
    </row>
    <row r="490" spans="1:13" x14ac:dyDescent="0.3">
      <c r="A490" s="244"/>
      <c r="B490" s="244"/>
      <c r="L490" s="257"/>
      <c r="M490" s="257"/>
    </row>
    <row r="491" spans="1:13" x14ac:dyDescent="0.3">
      <c r="A491" s="244"/>
      <c r="B491" s="244"/>
      <c r="L491" s="257"/>
      <c r="M491" s="257"/>
    </row>
    <row r="492" spans="1:13" x14ac:dyDescent="0.3">
      <c r="A492" s="244"/>
      <c r="B492" s="244"/>
      <c r="L492" s="257"/>
      <c r="M492" s="257"/>
    </row>
    <row r="493" spans="1:13" x14ac:dyDescent="0.3">
      <c r="A493" s="244"/>
      <c r="B493" s="244"/>
      <c r="L493" s="257"/>
      <c r="M493" s="257"/>
    </row>
    <row r="494" spans="1:13" x14ac:dyDescent="0.3">
      <c r="A494" s="244"/>
      <c r="B494" s="244"/>
      <c r="L494" s="257"/>
      <c r="M494" s="257"/>
    </row>
    <row r="495" spans="1:13" x14ac:dyDescent="0.3">
      <c r="A495" s="244"/>
      <c r="B495" s="244"/>
      <c r="L495" s="257"/>
      <c r="M495" s="257"/>
    </row>
    <row r="496" spans="1:13" x14ac:dyDescent="0.3">
      <c r="A496" s="244"/>
      <c r="B496" s="244"/>
      <c r="L496" s="257"/>
      <c r="M496" s="257"/>
    </row>
    <row r="497" spans="1:13" x14ac:dyDescent="0.3">
      <c r="A497" s="244"/>
      <c r="B497" s="244"/>
      <c r="L497" s="257"/>
      <c r="M497" s="257"/>
    </row>
    <row r="498" spans="1:13" x14ac:dyDescent="0.3">
      <c r="A498" s="244"/>
      <c r="B498" s="244"/>
      <c r="L498" s="257"/>
      <c r="M498" s="257"/>
    </row>
    <row r="499" spans="1:13" x14ac:dyDescent="0.3">
      <c r="A499" s="244"/>
      <c r="B499" s="244"/>
      <c r="L499" s="257"/>
      <c r="M499" s="257"/>
    </row>
    <row r="500" spans="1:13" x14ac:dyDescent="0.3">
      <c r="A500" s="244"/>
      <c r="B500" s="244"/>
      <c r="L500" s="257"/>
      <c r="M500" s="257"/>
    </row>
    <row r="501" spans="1:13" x14ac:dyDescent="0.3">
      <c r="A501" s="244"/>
      <c r="B501" s="244"/>
      <c r="L501" s="257"/>
      <c r="M501" s="257"/>
    </row>
    <row r="502" spans="1:13" x14ac:dyDescent="0.3">
      <c r="A502" s="244"/>
      <c r="B502" s="244"/>
      <c r="L502" s="257"/>
      <c r="M502" s="257"/>
    </row>
    <row r="503" spans="1:13" x14ac:dyDescent="0.3">
      <c r="A503" s="244"/>
      <c r="B503" s="244"/>
      <c r="L503" s="257"/>
      <c r="M503" s="257"/>
    </row>
    <row r="504" spans="1:13" x14ac:dyDescent="0.3">
      <c r="A504" s="244"/>
      <c r="B504" s="244"/>
      <c r="L504" s="257"/>
      <c r="M504" s="257"/>
    </row>
    <row r="505" spans="1:13" x14ac:dyDescent="0.3">
      <c r="A505" s="244"/>
      <c r="B505" s="244"/>
      <c r="L505" s="257"/>
      <c r="M505" s="257"/>
    </row>
    <row r="506" spans="1:13" x14ac:dyDescent="0.3">
      <c r="A506" s="244"/>
      <c r="B506" s="244"/>
      <c r="L506" s="257"/>
      <c r="M506" s="257"/>
    </row>
    <row r="507" spans="1:13" x14ac:dyDescent="0.3">
      <c r="A507" s="244"/>
      <c r="B507" s="244"/>
      <c r="L507" s="257"/>
      <c r="M507" s="257"/>
    </row>
    <row r="508" spans="1:13" x14ac:dyDescent="0.3">
      <c r="A508" s="244"/>
      <c r="B508" s="244"/>
      <c r="L508" s="257"/>
      <c r="M508" s="257"/>
    </row>
    <row r="509" spans="1:13" x14ac:dyDescent="0.3">
      <c r="A509" s="244"/>
      <c r="B509" s="244"/>
      <c r="L509" s="257"/>
      <c r="M509" s="257"/>
    </row>
    <row r="510" spans="1:13" x14ac:dyDescent="0.3">
      <c r="A510" s="244"/>
      <c r="B510" s="244"/>
      <c r="L510" s="257"/>
      <c r="M510" s="257"/>
    </row>
    <row r="511" spans="1:13" x14ac:dyDescent="0.3">
      <c r="A511" s="244"/>
      <c r="B511" s="244"/>
      <c r="L511" s="257"/>
      <c r="M511" s="257"/>
    </row>
    <row r="512" spans="1:13" x14ac:dyDescent="0.3">
      <c r="A512" s="244"/>
      <c r="B512" s="244"/>
      <c r="L512" s="257"/>
      <c r="M512" s="257"/>
    </row>
    <row r="513" spans="1:13" x14ac:dyDescent="0.3">
      <c r="A513" s="244"/>
      <c r="B513" s="244"/>
      <c r="L513" s="257"/>
      <c r="M513" s="257"/>
    </row>
    <row r="514" spans="1:13" x14ac:dyDescent="0.3">
      <c r="A514" s="244"/>
      <c r="B514" s="244"/>
      <c r="L514" s="257"/>
      <c r="M514" s="257"/>
    </row>
    <row r="515" spans="1:13" x14ac:dyDescent="0.3">
      <c r="A515" s="244"/>
      <c r="B515" s="244"/>
      <c r="L515" s="257"/>
      <c r="M515" s="257"/>
    </row>
    <row r="516" spans="1:13" x14ac:dyDescent="0.3">
      <c r="A516" s="244"/>
      <c r="B516" s="244"/>
      <c r="L516" s="257"/>
      <c r="M516" s="257"/>
    </row>
    <row r="517" spans="1:13" x14ac:dyDescent="0.3">
      <c r="A517" s="244"/>
      <c r="B517" s="244"/>
      <c r="L517" s="257"/>
      <c r="M517" s="257"/>
    </row>
    <row r="518" spans="1:13" x14ac:dyDescent="0.3">
      <c r="A518" s="244"/>
      <c r="B518" s="244"/>
      <c r="L518" s="257"/>
      <c r="M518" s="257"/>
    </row>
    <row r="519" spans="1:13" x14ac:dyDescent="0.3">
      <c r="A519" s="244"/>
      <c r="B519" s="244"/>
      <c r="L519" s="257"/>
      <c r="M519" s="257"/>
    </row>
    <row r="520" spans="1:13" x14ac:dyDescent="0.3">
      <c r="A520" s="244"/>
      <c r="B520" s="244"/>
      <c r="L520" s="257"/>
      <c r="M520" s="257"/>
    </row>
    <row r="521" spans="1:13" x14ac:dyDescent="0.3">
      <c r="A521" s="244"/>
      <c r="B521" s="244"/>
      <c r="L521" s="257"/>
      <c r="M521" s="257"/>
    </row>
    <row r="522" spans="1:13" x14ac:dyDescent="0.3">
      <c r="A522" s="244"/>
      <c r="B522" s="244"/>
      <c r="L522" s="257"/>
      <c r="M522" s="257"/>
    </row>
    <row r="523" spans="1:13" x14ac:dyDescent="0.3">
      <c r="A523" s="244"/>
      <c r="B523" s="244"/>
      <c r="L523" s="257"/>
      <c r="M523" s="257"/>
    </row>
    <row r="524" spans="1:13" x14ac:dyDescent="0.3">
      <c r="A524" s="244"/>
      <c r="B524" s="244"/>
      <c r="L524" s="257"/>
      <c r="M524" s="257"/>
    </row>
    <row r="525" spans="1:13" x14ac:dyDescent="0.3">
      <c r="A525" s="244"/>
      <c r="B525" s="244"/>
      <c r="L525" s="257"/>
      <c r="M525" s="257"/>
    </row>
    <row r="526" spans="1:13" x14ac:dyDescent="0.3">
      <c r="A526" s="244"/>
      <c r="B526" s="244"/>
      <c r="L526" s="257"/>
      <c r="M526" s="257"/>
    </row>
    <row r="527" spans="1:13" x14ac:dyDescent="0.3">
      <c r="A527" s="244"/>
      <c r="B527" s="244"/>
      <c r="L527" s="257"/>
      <c r="M527" s="257"/>
    </row>
    <row r="528" spans="1:13" x14ac:dyDescent="0.3">
      <c r="A528" s="244"/>
      <c r="B528" s="244"/>
      <c r="L528" s="257"/>
      <c r="M528" s="257"/>
    </row>
    <row r="529" spans="1:13" x14ac:dyDescent="0.3">
      <c r="A529" s="244"/>
      <c r="B529" s="244"/>
      <c r="L529" s="257"/>
      <c r="M529" s="257"/>
    </row>
    <row r="530" spans="1:13" x14ac:dyDescent="0.3">
      <c r="A530" s="244"/>
      <c r="B530" s="244"/>
      <c r="L530" s="257"/>
      <c r="M530" s="257"/>
    </row>
    <row r="531" spans="1:13" x14ac:dyDescent="0.3">
      <c r="A531" s="244"/>
      <c r="B531" s="244"/>
      <c r="L531" s="257"/>
      <c r="M531" s="257"/>
    </row>
    <row r="532" spans="1:13" x14ac:dyDescent="0.3">
      <c r="A532" s="244"/>
      <c r="B532" s="244"/>
      <c r="L532" s="257"/>
      <c r="M532" s="257"/>
    </row>
    <row r="533" spans="1:13" x14ac:dyDescent="0.3">
      <c r="A533" s="244"/>
      <c r="B533" s="244"/>
      <c r="L533" s="257"/>
      <c r="M533" s="257"/>
    </row>
    <row r="534" spans="1:13" x14ac:dyDescent="0.3">
      <c r="A534" s="244"/>
      <c r="B534" s="244"/>
      <c r="L534" s="257"/>
      <c r="M534" s="257"/>
    </row>
    <row r="535" spans="1:13" x14ac:dyDescent="0.3">
      <c r="A535" s="244"/>
      <c r="B535" s="244"/>
      <c r="L535" s="257"/>
      <c r="M535" s="257"/>
    </row>
    <row r="536" spans="1:13" x14ac:dyDescent="0.3">
      <c r="A536" s="244"/>
      <c r="B536" s="244"/>
      <c r="L536" s="257"/>
      <c r="M536" s="257"/>
    </row>
    <row r="537" spans="1:13" x14ac:dyDescent="0.3">
      <c r="A537" s="244"/>
      <c r="B537" s="244"/>
      <c r="L537" s="257"/>
      <c r="M537" s="257"/>
    </row>
    <row r="538" spans="1:13" x14ac:dyDescent="0.3">
      <c r="A538" s="244"/>
      <c r="B538" s="244"/>
      <c r="L538" s="257"/>
      <c r="M538" s="257"/>
    </row>
    <row r="539" spans="1:13" x14ac:dyDescent="0.3">
      <c r="A539" s="244"/>
      <c r="B539" s="244"/>
      <c r="L539" s="257"/>
      <c r="M539" s="257"/>
    </row>
    <row r="540" spans="1:13" x14ac:dyDescent="0.3">
      <c r="A540" s="244"/>
      <c r="B540" s="244"/>
      <c r="L540" s="257"/>
      <c r="M540" s="257"/>
    </row>
    <row r="541" spans="1:13" x14ac:dyDescent="0.3">
      <c r="A541" s="244"/>
      <c r="B541" s="244"/>
      <c r="L541" s="257"/>
      <c r="M541" s="257"/>
    </row>
    <row r="542" spans="1:13" x14ac:dyDescent="0.3">
      <c r="A542" s="244"/>
      <c r="B542" s="244"/>
      <c r="L542" s="257"/>
      <c r="M542" s="257"/>
    </row>
    <row r="543" spans="1:13" x14ac:dyDescent="0.3">
      <c r="A543" s="244"/>
      <c r="B543" s="244"/>
      <c r="L543" s="257"/>
      <c r="M543" s="257"/>
    </row>
    <row r="544" spans="1:13" x14ac:dyDescent="0.3">
      <c r="A544" s="244"/>
      <c r="B544" s="244"/>
      <c r="L544" s="257"/>
      <c r="M544" s="257"/>
    </row>
    <row r="545" spans="1:13" x14ac:dyDescent="0.3">
      <c r="A545" s="244"/>
      <c r="B545" s="244"/>
      <c r="L545" s="257"/>
      <c r="M545" s="257"/>
    </row>
    <row r="546" spans="1:13" x14ac:dyDescent="0.3">
      <c r="A546" s="244"/>
      <c r="B546" s="244"/>
      <c r="L546" s="257"/>
      <c r="M546" s="257"/>
    </row>
    <row r="547" spans="1:13" x14ac:dyDescent="0.3">
      <c r="A547" s="244"/>
      <c r="B547" s="244"/>
      <c r="L547" s="257"/>
      <c r="M547" s="257"/>
    </row>
    <row r="548" spans="1:13" x14ac:dyDescent="0.3">
      <c r="A548" s="244"/>
      <c r="B548" s="244"/>
      <c r="L548" s="257"/>
      <c r="M548" s="257"/>
    </row>
    <row r="549" spans="1:13" x14ac:dyDescent="0.3">
      <c r="A549" s="244"/>
      <c r="B549" s="244"/>
      <c r="L549" s="257"/>
      <c r="M549" s="257"/>
    </row>
    <row r="550" spans="1:13" x14ac:dyDescent="0.3">
      <c r="A550" s="244"/>
      <c r="B550" s="244"/>
      <c r="L550" s="257"/>
      <c r="M550" s="257"/>
    </row>
    <row r="551" spans="1:13" x14ac:dyDescent="0.3">
      <c r="A551" s="244"/>
      <c r="B551" s="244"/>
      <c r="L551" s="257"/>
      <c r="M551" s="257"/>
    </row>
    <row r="552" spans="1:13" x14ac:dyDescent="0.3">
      <c r="A552" s="244"/>
      <c r="B552" s="244"/>
      <c r="L552" s="257"/>
      <c r="M552" s="257"/>
    </row>
    <row r="553" spans="1:13" x14ac:dyDescent="0.3">
      <c r="A553" s="244"/>
      <c r="B553" s="244"/>
      <c r="L553" s="257"/>
      <c r="M553" s="257"/>
    </row>
    <row r="554" spans="1:13" x14ac:dyDescent="0.3">
      <c r="A554" s="244"/>
      <c r="B554" s="244"/>
      <c r="L554" s="257"/>
      <c r="M554" s="257"/>
    </row>
    <row r="555" spans="1:13" x14ac:dyDescent="0.3">
      <c r="A555" s="244"/>
      <c r="B555" s="244"/>
      <c r="L555" s="257"/>
      <c r="M555" s="257"/>
    </row>
    <row r="556" spans="1:13" x14ac:dyDescent="0.3">
      <c r="A556" s="244"/>
      <c r="B556" s="244"/>
      <c r="L556" s="257"/>
      <c r="M556" s="257"/>
    </row>
    <row r="557" spans="1:13" x14ac:dyDescent="0.3">
      <c r="A557" s="244"/>
      <c r="B557" s="244"/>
      <c r="L557" s="257"/>
      <c r="M557" s="257"/>
    </row>
    <row r="558" spans="1:13" x14ac:dyDescent="0.3">
      <c r="A558" s="244"/>
      <c r="B558" s="244"/>
      <c r="L558" s="257"/>
      <c r="M558" s="257"/>
    </row>
    <row r="559" spans="1:13" x14ac:dyDescent="0.3">
      <c r="A559" s="244"/>
      <c r="B559" s="244"/>
      <c r="L559" s="257"/>
      <c r="M559" s="257"/>
    </row>
    <row r="560" spans="1:13" x14ac:dyDescent="0.3">
      <c r="A560" s="244"/>
      <c r="B560" s="244"/>
      <c r="L560" s="257"/>
      <c r="M560" s="257"/>
    </row>
    <row r="561" spans="1:13" x14ac:dyDescent="0.3">
      <c r="A561" s="244"/>
      <c r="B561" s="244"/>
      <c r="L561" s="257"/>
      <c r="M561" s="257"/>
    </row>
    <row r="562" spans="1:13" x14ac:dyDescent="0.3">
      <c r="A562" s="244"/>
      <c r="B562" s="244"/>
      <c r="L562" s="257"/>
      <c r="M562" s="257"/>
    </row>
    <row r="563" spans="1:13" x14ac:dyDescent="0.3">
      <c r="A563" s="244"/>
      <c r="B563" s="244"/>
      <c r="L563" s="257"/>
      <c r="M563" s="257"/>
    </row>
    <row r="564" spans="1:13" x14ac:dyDescent="0.3">
      <c r="A564" s="244"/>
      <c r="B564" s="244"/>
      <c r="L564" s="257"/>
      <c r="M564" s="257"/>
    </row>
    <row r="565" spans="1:13" x14ac:dyDescent="0.3">
      <c r="A565" s="244"/>
      <c r="B565" s="244"/>
      <c r="L565" s="257"/>
      <c r="M565" s="257"/>
    </row>
    <row r="566" spans="1:13" x14ac:dyDescent="0.3">
      <c r="A566" s="244"/>
      <c r="B566" s="244"/>
      <c r="L566" s="257"/>
      <c r="M566" s="257"/>
    </row>
    <row r="567" spans="1:13" x14ac:dyDescent="0.3">
      <c r="A567" s="244"/>
      <c r="B567" s="244"/>
      <c r="L567" s="257"/>
      <c r="M567" s="257"/>
    </row>
    <row r="568" spans="1:13" x14ac:dyDescent="0.3">
      <c r="A568" s="244"/>
      <c r="B568" s="244"/>
      <c r="L568" s="257"/>
      <c r="M568" s="257"/>
    </row>
    <row r="569" spans="1:13" x14ac:dyDescent="0.3">
      <c r="A569" s="244"/>
      <c r="B569" s="244"/>
      <c r="L569" s="257"/>
      <c r="M569" s="257"/>
    </row>
    <row r="570" spans="1:13" x14ac:dyDescent="0.3">
      <c r="A570" s="244"/>
      <c r="B570" s="244"/>
      <c r="L570" s="257"/>
      <c r="M570" s="257"/>
    </row>
  </sheetData>
  <sheetProtection password="CF7A" sheet="1" objects="1" scenarios="1"/>
  <mergeCells count="7">
    <mergeCell ref="A77:B77"/>
    <mergeCell ref="B1:O1"/>
    <mergeCell ref="B3:B4"/>
    <mergeCell ref="A6:A11"/>
    <mergeCell ref="A16:A22"/>
    <mergeCell ref="B40:B41"/>
    <mergeCell ref="A66:A75"/>
  </mergeCells>
  <pageMargins left="0.17" right="0.18" top="0.36" bottom="0.3" header="0.31496062992125984" footer="0.31496062992125984"/>
  <pageSetup paperSize="9" scale="69" orientation="landscape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35" activeCellId="14" sqref="A3:Q6 P7:Q16 A15:O16 A18:L20 L21:L26 A26:L26 A28:C29 A31:C32 A34:C35 D28:P28 P29 D31:P31 P32 D34:P34 P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198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100432.46900000001</v>
      </c>
      <c r="D6" s="323">
        <f>SUM(D7:E14)</f>
        <v>82236.600999999995</v>
      </c>
      <c r="E6" s="324"/>
      <c r="F6" s="323">
        <f t="shared" ref="F6" si="0">SUM(F7:G14)</f>
        <v>78075.28300000001</v>
      </c>
      <c r="G6" s="324"/>
      <c r="H6" s="323">
        <f t="shared" ref="H6" si="1">SUM(H7:I14)</f>
        <v>91460.344000000012</v>
      </c>
      <c r="I6" s="324"/>
      <c r="J6" s="323">
        <f t="shared" ref="J6" si="2">SUM(J7:K14)</f>
        <v>94500.478000000003</v>
      </c>
      <c r="K6" s="324"/>
      <c r="L6" s="303">
        <f t="shared" ref="L6" si="3">SUM(L7:M14)</f>
        <v>170255.58500000002</v>
      </c>
      <c r="M6" s="304"/>
      <c r="N6" s="303">
        <f t="shared" ref="N6" si="4">SUM(N7:O14)</f>
        <v>107093.43900000001</v>
      </c>
      <c r="O6" s="304"/>
      <c r="P6" s="281">
        <f>(N6/H6-1)*100</f>
        <v>17.092757709286555</v>
      </c>
      <c r="Q6" s="281">
        <f>(N6/J6-1)*100</f>
        <v>13.325817251421746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2009'!C13</f>
        <v>43677.529000000002</v>
      </c>
      <c r="D7" s="321">
        <f>'معدل 2010'!C13</f>
        <v>48495.505000000005</v>
      </c>
      <c r="E7" s="322"/>
      <c r="F7" s="321">
        <f>'نفقات فعلية 2010'!C13</f>
        <v>47214.897000000004</v>
      </c>
      <c r="G7" s="322"/>
      <c r="H7" s="319">
        <f>'مصدق 2011'!C13</f>
        <v>64322.398000000001</v>
      </c>
      <c r="I7" s="320"/>
      <c r="J7" s="319">
        <f>'منقح 2011'!C13</f>
        <v>64370.41</v>
      </c>
      <c r="K7" s="320"/>
      <c r="L7" s="309">
        <f>'مقترح 2012'!C13</f>
        <v>76588.268000000011</v>
      </c>
      <c r="M7" s="310"/>
      <c r="N7" s="311">
        <f>متفق2012!C13</f>
        <v>78204.006999999998</v>
      </c>
      <c r="O7" s="312"/>
      <c r="P7" s="281">
        <f t="shared" ref="P7:P16" si="5">(N7/H7-1)*100</f>
        <v>21.58129894348777</v>
      </c>
      <c r="Q7" s="281">
        <f t="shared" ref="Q7:Q16" si="6">(N7/J7-1)*100</f>
        <v>21.490615020162206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2009'!D13</f>
        <v>21815.845000000001</v>
      </c>
      <c r="D8" s="321">
        <f>'معدل 2010'!D13</f>
        <v>24391.786</v>
      </c>
      <c r="E8" s="322"/>
      <c r="F8" s="321">
        <f>'نفقات فعلية 2010'!D13</f>
        <v>22665.911</v>
      </c>
      <c r="G8" s="322"/>
      <c r="H8" s="319">
        <f>'مصدق 2011'!D13</f>
        <v>23254.845999999998</v>
      </c>
      <c r="I8" s="320"/>
      <c r="J8" s="319">
        <f>'منقح 2011'!D13</f>
        <v>24485.845999999998</v>
      </c>
      <c r="K8" s="320"/>
      <c r="L8" s="309">
        <f>'مقترح 2012'!D13</f>
        <v>66293.695000000007</v>
      </c>
      <c r="M8" s="310"/>
      <c r="N8" s="309">
        <f>متفق2012!D13</f>
        <v>23024.21</v>
      </c>
      <c r="O8" s="310"/>
      <c r="P8" s="281">
        <f t="shared" si="5"/>
        <v>-0.99177607970398762</v>
      </c>
      <c r="Q8" s="281">
        <f t="shared" si="6"/>
        <v>-5.9693097800255668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2009'!E13</f>
        <v>0</v>
      </c>
      <c r="D9" s="321">
        <f>'معدل 2010'!E13</f>
        <v>0</v>
      </c>
      <c r="E9" s="322"/>
      <c r="F9" s="321">
        <f>'نفقات فعلية 2010'!E13</f>
        <v>0</v>
      </c>
      <c r="G9" s="322"/>
      <c r="H9" s="319">
        <f>'مصدق 2011'!E13</f>
        <v>0</v>
      </c>
      <c r="I9" s="320"/>
      <c r="J9" s="319">
        <f>'منقح 2011'!E13</f>
        <v>0</v>
      </c>
      <c r="K9" s="320"/>
      <c r="L9" s="309">
        <f>'مقترح 2012'!E13</f>
        <v>0</v>
      </c>
      <c r="M9" s="310"/>
      <c r="N9" s="309">
        <f>متفق2012!E13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2009'!F13</f>
        <v>0</v>
      </c>
      <c r="D10" s="321">
        <f>'معدل 2010'!F13</f>
        <v>0</v>
      </c>
      <c r="E10" s="322"/>
      <c r="F10" s="321">
        <f>'نفقات فعلية 2010'!F13</f>
        <v>0</v>
      </c>
      <c r="G10" s="322"/>
      <c r="H10" s="319">
        <f>'مصدق 2011'!F13</f>
        <v>0</v>
      </c>
      <c r="I10" s="320"/>
      <c r="J10" s="319">
        <f>'منقح 2011'!F13</f>
        <v>0</v>
      </c>
      <c r="K10" s="320"/>
      <c r="L10" s="309">
        <f>'مقترح 2012'!F13</f>
        <v>0</v>
      </c>
      <c r="M10" s="310"/>
      <c r="N10" s="309">
        <f>متفق2012!F13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2009'!G13</f>
        <v>0</v>
      </c>
      <c r="D11" s="321">
        <f>'معدل 2010'!G13</f>
        <v>0</v>
      </c>
      <c r="E11" s="322"/>
      <c r="F11" s="321">
        <f>'نفقات فعلية 2010'!G13</f>
        <v>0</v>
      </c>
      <c r="G11" s="322"/>
      <c r="H11" s="319">
        <f>'مصدق 2011'!G13</f>
        <v>0</v>
      </c>
      <c r="I11" s="320"/>
      <c r="J11" s="319">
        <f>'منقح 2011'!G13</f>
        <v>7.1219999999999999</v>
      </c>
      <c r="K11" s="320"/>
      <c r="L11" s="309">
        <f>'مقترح 2012'!G13</f>
        <v>7.1219999999999999</v>
      </c>
      <c r="M11" s="310"/>
      <c r="N11" s="309">
        <f>متفق2012!G13</f>
        <v>7.1219999999999999</v>
      </c>
      <c r="O11" s="310"/>
      <c r="P11" s="281" t="e">
        <f t="shared" si="5"/>
        <v>#DIV/0!</v>
      </c>
      <c r="Q11" s="281">
        <f t="shared" si="6"/>
        <v>0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2009'!H13</f>
        <v>30984.135999999999</v>
      </c>
      <c r="D12" s="321">
        <f>'معدل 2010'!H13</f>
        <v>4436</v>
      </c>
      <c r="E12" s="322"/>
      <c r="F12" s="321">
        <f>'نفقات فعلية 2010'!H13</f>
        <v>4435.8010000000004</v>
      </c>
      <c r="G12" s="322"/>
      <c r="H12" s="319">
        <f>'مصدق 2011'!H13</f>
        <v>1200</v>
      </c>
      <c r="I12" s="320"/>
      <c r="J12" s="319">
        <f>'منقح 2011'!H13</f>
        <v>1200</v>
      </c>
      <c r="K12" s="320"/>
      <c r="L12" s="309">
        <f>'مقترح 2012'!H13</f>
        <v>5000</v>
      </c>
      <c r="M12" s="310"/>
      <c r="N12" s="309">
        <f>متفق2012!H13</f>
        <v>3000</v>
      </c>
      <c r="O12" s="310"/>
      <c r="P12" s="281">
        <f t="shared" si="5"/>
        <v>150</v>
      </c>
      <c r="Q12" s="281">
        <f t="shared" si="6"/>
        <v>150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2009'!I13</f>
        <v>314.57299999999998</v>
      </c>
      <c r="D13" s="321">
        <f>'معدل 2010'!I13</f>
        <v>710.75</v>
      </c>
      <c r="E13" s="322"/>
      <c r="F13" s="321">
        <f>'نفقات فعلية 2010'!I13</f>
        <v>649.42899999999997</v>
      </c>
      <c r="G13" s="322"/>
      <c r="H13" s="319">
        <f>'مصدق 2011'!I13</f>
        <v>377.1</v>
      </c>
      <c r="I13" s="320"/>
      <c r="J13" s="319">
        <f>'منقح 2011'!I13</f>
        <v>381.1</v>
      </c>
      <c r="K13" s="320"/>
      <c r="L13" s="309">
        <f>'مقترح 2012'!I13</f>
        <v>2280</v>
      </c>
      <c r="M13" s="310"/>
      <c r="N13" s="309">
        <f>متفق2012!I13</f>
        <v>552.1</v>
      </c>
      <c r="O13" s="310"/>
      <c r="P13" s="281">
        <f t="shared" si="5"/>
        <v>46.406788650225408</v>
      </c>
      <c r="Q13" s="281">
        <f t="shared" si="6"/>
        <v>44.870112831277886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2009'!J13</f>
        <v>3640.386</v>
      </c>
      <c r="D14" s="321">
        <f>'معدل 2010'!J13</f>
        <v>4202.5599999999995</v>
      </c>
      <c r="E14" s="322"/>
      <c r="F14" s="321">
        <f>'نفقات فعلية 2010'!J13</f>
        <v>3109.2449999999999</v>
      </c>
      <c r="G14" s="322"/>
      <c r="H14" s="319">
        <f>'مصدق 2011'!J13</f>
        <v>2306</v>
      </c>
      <c r="I14" s="320"/>
      <c r="J14" s="319">
        <f>'منقح 2011'!J13</f>
        <v>4056</v>
      </c>
      <c r="K14" s="320"/>
      <c r="L14" s="309">
        <f>'مقترح 2012'!J13</f>
        <v>20086.5</v>
      </c>
      <c r="M14" s="310"/>
      <c r="N14" s="309">
        <f>متفق2012!J13</f>
        <v>2306</v>
      </c>
      <c r="O14" s="310"/>
      <c r="P14" s="281">
        <f t="shared" si="5"/>
        <v>0</v>
      </c>
      <c r="Q14" s="281">
        <f t="shared" si="6"/>
        <v>-43.145956607495073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2009'!N13</f>
        <v>0</v>
      </c>
      <c r="D15" s="323">
        <f>'معدل 2010'!N13</f>
        <v>4802</v>
      </c>
      <c r="E15" s="324"/>
      <c r="F15" s="323">
        <f>'نفقات فعلية 2010'!N13</f>
        <v>75.356999999999999</v>
      </c>
      <c r="G15" s="324"/>
      <c r="H15" s="333">
        <f>'مصدق 2011'!N13</f>
        <v>11803</v>
      </c>
      <c r="I15" s="334"/>
      <c r="J15" s="333">
        <f>'منقح 2011'!N13</f>
        <v>11803</v>
      </c>
      <c r="K15" s="334"/>
      <c r="L15" s="325">
        <f>'مقترح 2012'!N13</f>
        <v>15803</v>
      </c>
      <c r="M15" s="326"/>
      <c r="N15" s="325">
        <f>متفق2012!N13</f>
        <v>11062.1</v>
      </c>
      <c r="O15" s="326"/>
      <c r="P15" s="281">
        <f t="shared" si="5"/>
        <v>-6.2772176565280002</v>
      </c>
      <c r="Q15" s="281">
        <f t="shared" si="6"/>
        <v>-6.2772176565280002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100432.46900000001</v>
      </c>
      <c r="D16" s="323">
        <f>D6+D15</f>
        <v>87038.600999999995</v>
      </c>
      <c r="E16" s="324"/>
      <c r="F16" s="323">
        <f t="shared" ref="F16" si="7">F6+F15</f>
        <v>78150.640000000014</v>
      </c>
      <c r="G16" s="324"/>
      <c r="H16" s="323">
        <f t="shared" ref="H16" si="8">H6+H15</f>
        <v>103263.34400000001</v>
      </c>
      <c r="I16" s="324"/>
      <c r="J16" s="323">
        <f t="shared" ref="J16" si="9">J6+J15</f>
        <v>106303.478</v>
      </c>
      <c r="K16" s="324"/>
      <c r="L16" s="303">
        <f t="shared" ref="L16" si="10">L6+L15</f>
        <v>186058.58500000002</v>
      </c>
      <c r="M16" s="304"/>
      <c r="N16" s="303">
        <f t="shared" ref="N16" si="11">N6+N15</f>
        <v>118155.53900000002</v>
      </c>
      <c r="O16" s="304"/>
      <c r="P16" s="281">
        <f t="shared" si="5"/>
        <v>14.421569574582049</v>
      </c>
      <c r="Q16" s="281">
        <f t="shared" si="6"/>
        <v>11.149269264736583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2009'!C13</f>
        <v>2259.6129999999998</v>
      </c>
      <c r="E21" s="318"/>
      <c r="F21" s="309">
        <f>ايرادفعلي2010!C13</f>
        <v>1008.88</v>
      </c>
      <c r="G21" s="310"/>
      <c r="H21" s="309">
        <f>مخطط2011!C13</f>
        <v>1282</v>
      </c>
      <c r="I21" s="310"/>
      <c r="J21" s="315">
        <f>مخطط2012!C13</f>
        <v>1005</v>
      </c>
      <c r="K21" s="316"/>
      <c r="L21" s="285">
        <f>(J21/H21-1)*100</f>
        <v>-21.606864274570981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2009'!D13</f>
        <v>0</v>
      </c>
      <c r="E22" s="318"/>
      <c r="F22" s="309">
        <f>ايرادفعلي2010!D13</f>
        <v>0</v>
      </c>
      <c r="G22" s="310"/>
      <c r="H22" s="309">
        <f>مخطط2011!D13</f>
        <v>0</v>
      </c>
      <c r="I22" s="310"/>
      <c r="J22" s="315">
        <f>مخطط2012!D13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2009'!E13</f>
        <v>0</v>
      </c>
      <c r="E23" s="318"/>
      <c r="F23" s="309">
        <f>ايرادفعلي2010!E13</f>
        <v>0</v>
      </c>
      <c r="G23" s="310"/>
      <c r="H23" s="309">
        <f>مخطط2011!E13</f>
        <v>0</v>
      </c>
      <c r="I23" s="310"/>
      <c r="J23" s="315">
        <f>مخطط2012!E13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2009'!F13</f>
        <v>587.12699999999995</v>
      </c>
      <c r="E24" s="318"/>
      <c r="F24" s="309">
        <f>ايرادفعلي2010!F13</f>
        <v>199.51400000000001</v>
      </c>
      <c r="G24" s="310"/>
      <c r="H24" s="309">
        <f>مخطط2011!F13</f>
        <v>255</v>
      </c>
      <c r="I24" s="310"/>
      <c r="J24" s="315">
        <f>مخطط2012!F13</f>
        <v>491</v>
      </c>
      <c r="K24" s="316"/>
      <c r="L24" s="285">
        <f t="shared" si="12"/>
        <v>92.549019607843135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2009'!G13</f>
        <v>0</v>
      </c>
      <c r="E25" s="318"/>
      <c r="F25" s="309">
        <f>ايرادفعلي2010!G13</f>
        <v>0</v>
      </c>
      <c r="G25" s="310"/>
      <c r="H25" s="309">
        <f>مخطط2011!G13</f>
        <v>0</v>
      </c>
      <c r="I25" s="310"/>
      <c r="J25" s="315">
        <f>مخطط2012!G13</f>
        <v>0</v>
      </c>
      <c r="K25" s="316"/>
      <c r="L25" s="285" t="e">
        <f t="shared" si="12"/>
        <v>#DIV/0!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2846.74</v>
      </c>
      <c r="E26" s="368"/>
      <c r="F26" s="367">
        <f t="shared" ref="F26" si="13">SUM(F21:G25)</f>
        <v>1208.394</v>
      </c>
      <c r="G26" s="368"/>
      <c r="H26" s="367">
        <f t="shared" ref="H26" si="14">SUM(H21:I25)</f>
        <v>1537</v>
      </c>
      <c r="I26" s="368"/>
      <c r="J26" s="367">
        <f t="shared" ref="J26" si="15">SUM(J21:K25)</f>
        <v>1496</v>
      </c>
      <c r="K26" s="368"/>
      <c r="L26" s="285">
        <f t="shared" si="12"/>
        <v>-2.6675341574495803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50</v>
      </c>
      <c r="E29" s="171">
        <v>21</v>
      </c>
      <c r="F29" s="171">
        <v>21</v>
      </c>
      <c r="G29" s="171">
        <v>22</v>
      </c>
      <c r="H29" s="171">
        <v>32</v>
      </c>
      <c r="I29" s="171">
        <v>18</v>
      </c>
      <c r="J29" s="171">
        <v>33</v>
      </c>
      <c r="K29" s="171">
        <v>43</v>
      </c>
      <c r="L29" s="171">
        <v>91</v>
      </c>
      <c r="M29" s="174">
        <v>94</v>
      </c>
      <c r="N29" s="174">
        <v>102</v>
      </c>
      <c r="O29" s="171">
        <v>155</v>
      </c>
      <c r="P29" s="290">
        <f>SUM(D29:O29)</f>
        <v>682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x14ac:dyDescent="0.2">
      <c r="A32" s="330"/>
      <c r="B32" s="331"/>
      <c r="C32" s="332"/>
      <c r="D32" s="171">
        <v>50</v>
      </c>
      <c r="E32" s="171">
        <v>22</v>
      </c>
      <c r="F32" s="171">
        <v>23</v>
      </c>
      <c r="G32" s="171">
        <v>37</v>
      </c>
      <c r="H32" s="171">
        <v>41</v>
      </c>
      <c r="I32" s="171">
        <v>50</v>
      </c>
      <c r="J32" s="171">
        <v>63</v>
      </c>
      <c r="K32" s="171">
        <v>80</v>
      </c>
      <c r="L32" s="171">
        <v>142</v>
      </c>
      <c r="M32" s="171">
        <v>152</v>
      </c>
      <c r="N32" s="171">
        <v>127</v>
      </c>
      <c r="O32" s="171">
        <v>189</v>
      </c>
      <c r="P32" s="290">
        <f>SUM(D32:O32)</f>
        <v>976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رقم(1)2012'!C12</f>
        <v>50</v>
      </c>
      <c r="E35" s="192">
        <f>'جدول رقم(1)2012'!D12</f>
        <v>22</v>
      </c>
      <c r="F35" s="192">
        <f>'جدول رقم(1)2012'!E12</f>
        <v>23</v>
      </c>
      <c r="G35" s="192">
        <f>'جدول رقم(1)2012'!F12</f>
        <v>38</v>
      </c>
      <c r="H35" s="192">
        <f>'جدول رقم(1)2012'!G12</f>
        <v>41</v>
      </c>
      <c r="I35" s="192">
        <f>'جدول رقم(1)2012'!H12</f>
        <v>49</v>
      </c>
      <c r="J35" s="192">
        <f>'جدول رقم(1)2012'!I12</f>
        <v>68</v>
      </c>
      <c r="K35" s="192">
        <f>'جدول رقم(1)2012'!J12</f>
        <v>77</v>
      </c>
      <c r="L35" s="192">
        <f>'جدول رقم(1)2012'!K12</f>
        <v>342</v>
      </c>
      <c r="M35" s="192">
        <f>'جدول رقم(1)2012'!L12</f>
        <v>153</v>
      </c>
      <c r="N35" s="192">
        <f>'جدول رقم(1)2012'!M12</f>
        <v>124</v>
      </c>
      <c r="O35" s="192">
        <f>'جدول رقم(1)2012'!N12</f>
        <v>188</v>
      </c>
      <c r="P35" s="291">
        <f>SUM(D35:O35)</f>
        <v>1175</v>
      </c>
      <c r="Q35" s="32">
        <v>26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0"/>
  <sheetViews>
    <sheetView rightToLeft="1" topLeftCell="A22" zoomScaleNormal="100" workbookViewId="0">
      <selection activeCell="C40" sqref="C40"/>
    </sheetView>
  </sheetViews>
  <sheetFormatPr defaultColWidth="9" defaultRowHeight="15" x14ac:dyDescent="0.25"/>
  <cols>
    <col min="1" max="1" width="5.75" style="90" customWidth="1"/>
    <col min="2" max="2" width="37.625" style="89" customWidth="1"/>
    <col min="3" max="3" width="17.125" style="89" customWidth="1"/>
    <col min="4" max="4" width="16.375" style="89" customWidth="1"/>
    <col min="5" max="5" width="14.375" style="89" customWidth="1"/>
    <col min="6" max="6" width="19.875" style="89" customWidth="1"/>
    <col min="7" max="7" width="17.375" style="89" customWidth="1"/>
    <col min="8" max="8" width="17.125" style="89" customWidth="1"/>
    <col min="9" max="16384" width="9" style="89"/>
  </cols>
  <sheetData>
    <row r="1" spans="1:8" ht="18.75" x14ac:dyDescent="0.3">
      <c r="A1" s="443" t="s">
        <v>165</v>
      </c>
      <c r="B1" s="443"/>
      <c r="C1" s="443"/>
      <c r="D1" s="443"/>
      <c r="E1" s="443"/>
      <c r="F1" s="443"/>
      <c r="G1" s="443"/>
      <c r="H1" s="443"/>
    </row>
    <row r="2" spans="1:8" x14ac:dyDescent="0.25">
      <c r="H2" s="91"/>
    </row>
    <row r="3" spans="1:8" x14ac:dyDescent="0.25">
      <c r="A3" s="475" t="s">
        <v>1</v>
      </c>
      <c r="B3" s="475" t="s">
        <v>77</v>
      </c>
      <c r="C3" s="475" t="s">
        <v>166</v>
      </c>
      <c r="D3" s="92" t="s">
        <v>167</v>
      </c>
      <c r="E3" s="475" t="s">
        <v>82</v>
      </c>
      <c r="F3" s="92" t="s">
        <v>168</v>
      </c>
      <c r="G3" s="92" t="s">
        <v>169</v>
      </c>
      <c r="H3" s="475" t="s">
        <v>90</v>
      </c>
    </row>
    <row r="4" spans="1:8" x14ac:dyDescent="0.25">
      <c r="A4" s="476"/>
      <c r="B4" s="477"/>
      <c r="C4" s="476"/>
      <c r="D4" s="112" t="s">
        <v>170</v>
      </c>
      <c r="E4" s="476"/>
      <c r="F4" s="112" t="s">
        <v>171</v>
      </c>
      <c r="G4" s="112" t="s">
        <v>95</v>
      </c>
      <c r="H4" s="476"/>
    </row>
    <row r="5" spans="1:8" x14ac:dyDescent="0.25">
      <c r="A5" s="93"/>
      <c r="B5" s="111"/>
      <c r="C5" s="93"/>
      <c r="D5" s="93"/>
      <c r="E5" s="93"/>
      <c r="F5" s="93"/>
      <c r="G5" s="93"/>
      <c r="H5" s="93"/>
    </row>
    <row r="6" spans="1:8" ht="15.75" x14ac:dyDescent="0.25">
      <c r="A6" s="94">
        <v>1</v>
      </c>
      <c r="B6" s="95" t="s">
        <v>100</v>
      </c>
      <c r="C6" s="96">
        <f>SUM(C7:C12)</f>
        <v>2231.9470000000001</v>
      </c>
      <c r="D6" s="96">
        <f>SUM(D7:D12)</f>
        <v>0</v>
      </c>
      <c r="E6" s="96">
        <f>SUM(E7:E12)</f>
        <v>0</v>
      </c>
      <c r="F6" s="96">
        <f>SUM(F7:F12)</f>
        <v>6687.0400000000009</v>
      </c>
      <c r="G6" s="96">
        <f>SUM(G7:G12)</f>
        <v>0</v>
      </c>
      <c r="H6" s="96">
        <f t="shared" ref="H6:H39" si="0">SUM(C6:G6)</f>
        <v>8918.987000000001</v>
      </c>
    </row>
    <row r="7" spans="1:8" ht="15.75" x14ac:dyDescent="0.25">
      <c r="A7" s="468"/>
      <c r="B7" s="97" t="s">
        <v>101</v>
      </c>
      <c r="C7" s="98">
        <v>1986.104</v>
      </c>
      <c r="D7" s="98"/>
      <c r="E7" s="98"/>
      <c r="F7" s="98">
        <v>5647.2280000000001</v>
      </c>
      <c r="G7" s="98"/>
      <c r="H7" s="96">
        <f t="shared" si="0"/>
        <v>7633.3320000000003</v>
      </c>
    </row>
    <row r="8" spans="1:8" ht="15.75" x14ac:dyDescent="0.25">
      <c r="A8" s="469"/>
      <c r="B8" s="97" t="s">
        <v>102</v>
      </c>
      <c r="C8" s="98"/>
      <c r="D8" s="98"/>
      <c r="E8" s="98"/>
      <c r="F8" s="98"/>
      <c r="G8" s="98"/>
      <c r="H8" s="96">
        <f t="shared" si="0"/>
        <v>0</v>
      </c>
    </row>
    <row r="9" spans="1:8" ht="15.75" x14ac:dyDescent="0.25">
      <c r="A9" s="469"/>
      <c r="B9" s="97" t="s">
        <v>172</v>
      </c>
      <c r="C9" s="98">
        <v>170.54400000000001</v>
      </c>
      <c r="D9" s="98"/>
      <c r="E9" s="98"/>
      <c r="F9" s="98">
        <v>569.02800000000002</v>
      </c>
      <c r="G9" s="98"/>
      <c r="H9" s="96">
        <f t="shared" si="0"/>
        <v>739.572</v>
      </c>
    </row>
    <row r="10" spans="1:8" ht="15.75" x14ac:dyDescent="0.25">
      <c r="A10" s="469"/>
      <c r="B10" s="97" t="s">
        <v>173</v>
      </c>
      <c r="C10" s="98"/>
      <c r="D10" s="98"/>
      <c r="E10" s="98"/>
      <c r="F10" s="98"/>
      <c r="G10" s="98"/>
      <c r="H10" s="96">
        <f t="shared" si="0"/>
        <v>0</v>
      </c>
    </row>
    <row r="11" spans="1:8" ht="15.75" x14ac:dyDescent="0.25">
      <c r="A11" s="469"/>
      <c r="B11" s="97" t="s">
        <v>174</v>
      </c>
      <c r="C11" s="98">
        <v>42.235999999999997</v>
      </c>
      <c r="D11" s="98"/>
      <c r="E11" s="98"/>
      <c r="F11" s="98">
        <v>364.322</v>
      </c>
      <c r="G11" s="98"/>
      <c r="H11" s="96">
        <f t="shared" si="0"/>
        <v>406.55799999999999</v>
      </c>
    </row>
    <row r="12" spans="1:8" ht="15.75" x14ac:dyDescent="0.25">
      <c r="A12" s="470"/>
      <c r="B12" s="97" t="s">
        <v>175</v>
      </c>
      <c r="C12" s="98">
        <v>33.063000000000002</v>
      </c>
      <c r="D12" s="98"/>
      <c r="E12" s="98"/>
      <c r="F12" s="98">
        <v>106.462</v>
      </c>
      <c r="G12" s="98"/>
      <c r="H12" s="96">
        <f t="shared" si="0"/>
        <v>139.52500000000001</v>
      </c>
    </row>
    <row r="13" spans="1:8" ht="15.75" x14ac:dyDescent="0.25">
      <c r="A13" s="94">
        <v>2</v>
      </c>
      <c r="B13" s="95" t="s">
        <v>107</v>
      </c>
      <c r="C13" s="96">
        <f>C14+C15</f>
        <v>2259.6129999999998</v>
      </c>
      <c r="D13" s="96">
        <f>D14+D15</f>
        <v>0</v>
      </c>
      <c r="E13" s="96">
        <f>E14+E15</f>
        <v>0</v>
      </c>
      <c r="F13" s="96">
        <f>F14+F15</f>
        <v>587.12699999999995</v>
      </c>
      <c r="G13" s="96">
        <f>G14+G15</f>
        <v>0</v>
      </c>
      <c r="H13" s="96">
        <f t="shared" si="0"/>
        <v>2846.74</v>
      </c>
    </row>
    <row r="14" spans="1:8" ht="15.75" x14ac:dyDescent="0.25">
      <c r="A14" s="99"/>
      <c r="B14" s="97" t="s">
        <v>108</v>
      </c>
      <c r="C14" s="98">
        <v>2259.6129999999998</v>
      </c>
      <c r="D14" s="98"/>
      <c r="E14" s="98"/>
      <c r="F14" s="98">
        <v>587.12699999999995</v>
      </c>
      <c r="G14" s="98"/>
      <c r="H14" s="96">
        <f t="shared" si="0"/>
        <v>2846.74</v>
      </c>
    </row>
    <row r="15" spans="1:8" ht="15.75" x14ac:dyDescent="0.25">
      <c r="A15" s="99"/>
      <c r="B15" s="97" t="s">
        <v>176</v>
      </c>
      <c r="C15" s="98"/>
      <c r="D15" s="98"/>
      <c r="E15" s="98"/>
      <c r="F15" s="98"/>
      <c r="G15" s="98"/>
      <c r="H15" s="96">
        <f t="shared" si="0"/>
        <v>0</v>
      </c>
    </row>
    <row r="16" spans="1:8" ht="15.75" x14ac:dyDescent="0.25">
      <c r="A16" s="94">
        <v>3</v>
      </c>
      <c r="B16" s="95" t="s">
        <v>109</v>
      </c>
      <c r="C16" s="96">
        <f>SUM(C17:C35)</f>
        <v>3083.2289999999998</v>
      </c>
      <c r="D16" s="96">
        <f>SUM(D17:D35)</f>
        <v>11.9</v>
      </c>
      <c r="E16" s="96">
        <f>SUM(E17:E35)</f>
        <v>0</v>
      </c>
      <c r="F16" s="96">
        <f>SUM(F17:F35)</f>
        <v>3637.433</v>
      </c>
      <c r="G16" s="96">
        <f>SUM(G17:G35)</f>
        <v>0</v>
      </c>
      <c r="H16" s="96">
        <f t="shared" si="0"/>
        <v>6732.5619999999999</v>
      </c>
    </row>
    <row r="17" spans="1:8" ht="15.75" x14ac:dyDescent="0.25">
      <c r="A17" s="468"/>
      <c r="B17" s="97" t="s">
        <v>110</v>
      </c>
      <c r="C17" s="98">
        <v>133.13</v>
      </c>
      <c r="D17" s="98"/>
      <c r="E17" s="98"/>
      <c r="F17" s="98">
        <v>939.35799999999995</v>
      </c>
      <c r="G17" s="98"/>
      <c r="H17" s="96">
        <f t="shared" si="0"/>
        <v>1072.4879999999998</v>
      </c>
    </row>
    <row r="18" spans="1:8" ht="15.75" x14ac:dyDescent="0.25">
      <c r="A18" s="469"/>
      <c r="B18" s="97" t="s">
        <v>111</v>
      </c>
      <c r="C18" s="98">
        <v>320.28500000000003</v>
      </c>
      <c r="D18" s="98"/>
      <c r="E18" s="98"/>
      <c r="F18" s="98">
        <v>215.33099999999999</v>
      </c>
      <c r="G18" s="98"/>
      <c r="H18" s="96">
        <f t="shared" si="0"/>
        <v>535.61599999999999</v>
      </c>
    </row>
    <row r="19" spans="1:8" ht="15.75" x14ac:dyDescent="0.25">
      <c r="A19" s="469"/>
      <c r="B19" s="97" t="s">
        <v>112</v>
      </c>
      <c r="C19" s="98">
        <v>45.387</v>
      </c>
      <c r="D19" s="98">
        <v>11.9</v>
      </c>
      <c r="E19" s="98"/>
      <c r="F19" s="98">
        <v>1552.731</v>
      </c>
      <c r="G19" s="98"/>
      <c r="H19" s="96">
        <f t="shared" si="0"/>
        <v>1610.018</v>
      </c>
    </row>
    <row r="20" spans="1:8" ht="15.75" x14ac:dyDescent="0.25">
      <c r="A20" s="469"/>
      <c r="B20" s="97" t="s">
        <v>113</v>
      </c>
      <c r="C20" s="98">
        <v>1.6990000000000001</v>
      </c>
      <c r="D20" s="98"/>
      <c r="E20" s="98"/>
      <c r="F20" s="98">
        <v>0.34699999999999998</v>
      </c>
      <c r="G20" s="98"/>
      <c r="H20" s="96">
        <f t="shared" si="0"/>
        <v>2.0460000000000003</v>
      </c>
    </row>
    <row r="21" spans="1:8" ht="15.75" x14ac:dyDescent="0.25">
      <c r="A21" s="469"/>
      <c r="B21" s="97" t="s">
        <v>114</v>
      </c>
      <c r="C21" s="98">
        <v>1346.279</v>
      </c>
      <c r="D21" s="98"/>
      <c r="E21" s="98"/>
      <c r="F21" s="98">
        <v>293.13499999999999</v>
      </c>
      <c r="G21" s="98"/>
      <c r="H21" s="96">
        <f t="shared" si="0"/>
        <v>1639.414</v>
      </c>
    </row>
    <row r="22" spans="1:8" ht="15.75" x14ac:dyDescent="0.25">
      <c r="A22" s="469"/>
      <c r="B22" s="97" t="s">
        <v>177</v>
      </c>
      <c r="C22" s="98">
        <v>4.0620000000000003</v>
      </c>
      <c r="D22" s="98"/>
      <c r="E22" s="98"/>
      <c r="F22" s="98">
        <v>1.7999999999999999E-2</v>
      </c>
      <c r="G22" s="98"/>
      <c r="H22" s="96">
        <f t="shared" si="0"/>
        <v>4.08</v>
      </c>
    </row>
    <row r="23" spans="1:8" ht="15.75" x14ac:dyDescent="0.25">
      <c r="A23" s="469"/>
      <c r="B23" s="97" t="s">
        <v>178</v>
      </c>
      <c r="C23" s="98">
        <v>23.196999999999999</v>
      </c>
      <c r="D23" s="98"/>
      <c r="E23" s="98"/>
      <c r="F23" s="98">
        <v>182.797</v>
      </c>
      <c r="G23" s="98"/>
      <c r="H23" s="96">
        <f t="shared" si="0"/>
        <v>205.994</v>
      </c>
    </row>
    <row r="24" spans="1:8" ht="15.75" x14ac:dyDescent="0.25">
      <c r="A24" s="469"/>
      <c r="B24" s="97" t="s">
        <v>179</v>
      </c>
      <c r="C24" s="98">
        <v>3.0190000000000001</v>
      </c>
      <c r="D24" s="98"/>
      <c r="E24" s="98"/>
      <c r="F24" s="98">
        <v>2.5000000000000001E-2</v>
      </c>
      <c r="G24" s="98"/>
      <c r="H24" s="96">
        <f t="shared" si="0"/>
        <v>3.044</v>
      </c>
    </row>
    <row r="25" spans="1:8" ht="15.75" x14ac:dyDescent="0.25">
      <c r="A25" s="100"/>
      <c r="B25" s="97" t="s">
        <v>180</v>
      </c>
      <c r="C25" s="98">
        <v>3.1890000000000001</v>
      </c>
      <c r="D25" s="98"/>
      <c r="E25" s="98"/>
      <c r="F25" s="98">
        <v>4.7089999999999996</v>
      </c>
      <c r="G25" s="98"/>
      <c r="H25" s="96">
        <f t="shared" si="0"/>
        <v>7.8979999999999997</v>
      </c>
    </row>
    <row r="26" spans="1:8" ht="15.75" x14ac:dyDescent="0.25">
      <c r="A26" s="100"/>
      <c r="B26" s="97" t="s">
        <v>181</v>
      </c>
      <c r="C26" s="98">
        <v>1.835</v>
      </c>
      <c r="D26" s="98"/>
      <c r="E26" s="98"/>
      <c r="F26" s="98">
        <v>5.6349999999999998</v>
      </c>
      <c r="G26" s="98"/>
      <c r="H26" s="96">
        <f t="shared" si="0"/>
        <v>7.47</v>
      </c>
    </row>
    <row r="27" spans="1:8" ht="15.75" x14ac:dyDescent="0.25">
      <c r="A27" s="100"/>
      <c r="B27" s="97" t="s">
        <v>182</v>
      </c>
      <c r="C27" s="98"/>
      <c r="D27" s="98"/>
      <c r="E27" s="98"/>
      <c r="F27" s="98">
        <v>14.211</v>
      </c>
      <c r="G27" s="98"/>
      <c r="H27" s="96">
        <f t="shared" si="0"/>
        <v>14.211</v>
      </c>
    </row>
    <row r="28" spans="1:8" ht="15.75" x14ac:dyDescent="0.25">
      <c r="A28" s="100"/>
      <c r="B28" s="97" t="s">
        <v>183</v>
      </c>
      <c r="C28" s="98">
        <v>1168.626</v>
      </c>
      <c r="D28" s="98"/>
      <c r="E28" s="98"/>
      <c r="F28" s="98">
        <v>386.53100000000001</v>
      </c>
      <c r="G28" s="98"/>
      <c r="H28" s="96">
        <f t="shared" si="0"/>
        <v>1555.1569999999999</v>
      </c>
    </row>
    <row r="29" spans="1:8" ht="15.75" x14ac:dyDescent="0.25">
      <c r="A29" s="100"/>
      <c r="B29" s="97" t="s">
        <v>184</v>
      </c>
      <c r="C29" s="98"/>
      <c r="D29" s="98"/>
      <c r="E29" s="98"/>
      <c r="F29" s="98"/>
      <c r="G29" s="98"/>
      <c r="H29" s="96">
        <f t="shared" si="0"/>
        <v>0</v>
      </c>
    </row>
    <row r="30" spans="1:8" ht="15.75" x14ac:dyDescent="0.25">
      <c r="A30" s="100"/>
      <c r="B30" s="97" t="s">
        <v>185</v>
      </c>
      <c r="C30" s="98">
        <v>1.1459999999999999</v>
      </c>
      <c r="D30" s="98"/>
      <c r="E30" s="98"/>
      <c r="F30" s="98">
        <v>28.213999999999999</v>
      </c>
      <c r="G30" s="98"/>
      <c r="H30" s="96">
        <f t="shared" si="0"/>
        <v>29.36</v>
      </c>
    </row>
    <row r="31" spans="1:8" ht="15.75" x14ac:dyDescent="0.25">
      <c r="A31" s="100"/>
      <c r="B31" s="97" t="s">
        <v>186</v>
      </c>
      <c r="C31" s="98">
        <v>17.510000000000002</v>
      </c>
      <c r="D31" s="98"/>
      <c r="E31" s="98"/>
      <c r="F31" s="98">
        <v>4.7E-2</v>
      </c>
      <c r="G31" s="98"/>
      <c r="H31" s="96">
        <f t="shared" si="0"/>
        <v>17.557000000000002</v>
      </c>
    </row>
    <row r="32" spans="1:8" ht="15.75" x14ac:dyDescent="0.25">
      <c r="A32" s="100"/>
      <c r="B32" s="97" t="s">
        <v>187</v>
      </c>
      <c r="C32" s="98">
        <v>13.865</v>
      </c>
      <c r="D32" s="98"/>
      <c r="E32" s="98"/>
      <c r="F32" s="98">
        <v>14.343999999999999</v>
      </c>
      <c r="G32" s="98"/>
      <c r="H32" s="96">
        <f t="shared" si="0"/>
        <v>28.209</v>
      </c>
    </row>
    <row r="33" spans="1:8" ht="15.75" x14ac:dyDescent="0.25">
      <c r="A33" s="100"/>
      <c r="B33" s="97" t="s">
        <v>188</v>
      </c>
      <c r="C33" s="98"/>
      <c r="D33" s="98"/>
      <c r="E33" s="98"/>
      <c r="F33" s="98"/>
      <c r="G33" s="98"/>
      <c r="H33" s="96">
        <f t="shared" si="0"/>
        <v>0</v>
      </c>
    </row>
    <row r="34" spans="1:8" ht="15.75" x14ac:dyDescent="0.25">
      <c r="A34" s="100"/>
      <c r="B34" s="97" t="s">
        <v>189</v>
      </c>
      <c r="C34" s="98"/>
      <c r="D34" s="98"/>
      <c r="E34" s="98"/>
      <c r="F34" s="98"/>
      <c r="G34" s="98"/>
      <c r="H34" s="96">
        <f t="shared" si="0"/>
        <v>0</v>
      </c>
    </row>
    <row r="35" spans="1:8" ht="15.75" x14ac:dyDescent="0.25">
      <c r="A35" s="100"/>
      <c r="B35" s="97" t="s">
        <v>190</v>
      </c>
      <c r="C35" s="98"/>
      <c r="D35" s="98"/>
      <c r="E35" s="98"/>
      <c r="F35" s="98"/>
      <c r="G35" s="98"/>
      <c r="H35" s="96">
        <f t="shared" si="0"/>
        <v>0</v>
      </c>
    </row>
    <row r="36" spans="1:8" ht="15.75" x14ac:dyDescent="0.25">
      <c r="A36" s="99">
        <v>4</v>
      </c>
      <c r="B36" s="97" t="s">
        <v>123</v>
      </c>
      <c r="C36" s="98">
        <v>563.26</v>
      </c>
      <c r="D36" s="98"/>
      <c r="E36" s="98"/>
      <c r="F36" s="98">
        <v>64259.978999999999</v>
      </c>
      <c r="G36" s="98">
        <v>4.343</v>
      </c>
      <c r="H36" s="96">
        <f t="shared" si="0"/>
        <v>64827.582000000002</v>
      </c>
    </row>
    <row r="37" spans="1:8" ht="15.75" x14ac:dyDescent="0.25">
      <c r="A37" s="94">
        <v>5</v>
      </c>
      <c r="B37" s="95" t="s">
        <v>124</v>
      </c>
      <c r="C37" s="96">
        <f>SUM(C38:C39)</f>
        <v>3280704.3229999999</v>
      </c>
      <c r="D37" s="96">
        <f>SUM(D38:D39)</f>
        <v>7049.8590000000004</v>
      </c>
      <c r="E37" s="96">
        <f>SUM(E38:E39)</f>
        <v>27971.857</v>
      </c>
      <c r="F37" s="96">
        <f>SUM(F38:F39)</f>
        <v>51202509.442999996</v>
      </c>
      <c r="G37" s="96">
        <f>SUM(G38:G39)</f>
        <v>87846.59</v>
      </c>
      <c r="H37" s="96">
        <f t="shared" si="0"/>
        <v>54606082.071999997</v>
      </c>
    </row>
    <row r="38" spans="1:8" ht="15.75" x14ac:dyDescent="0.25">
      <c r="A38" s="468"/>
      <c r="B38" s="97" t="s">
        <v>125</v>
      </c>
      <c r="C38" s="101">
        <v>3228113.59</v>
      </c>
      <c r="D38" s="101">
        <v>7049.8590000000004</v>
      </c>
      <c r="E38" s="98">
        <v>27971.857</v>
      </c>
      <c r="F38" s="98">
        <v>700210.54</v>
      </c>
      <c r="G38" s="98">
        <v>87846.59</v>
      </c>
      <c r="H38" s="96">
        <f t="shared" si="0"/>
        <v>4051192.4359999998</v>
      </c>
    </row>
    <row r="39" spans="1:8" ht="15.75" x14ac:dyDescent="0.25">
      <c r="A39" s="470"/>
      <c r="B39" s="97" t="s">
        <v>126</v>
      </c>
      <c r="C39" s="98">
        <v>52590.733</v>
      </c>
      <c r="D39" s="98"/>
      <c r="E39" s="98"/>
      <c r="F39" s="98">
        <v>50502298.902999997</v>
      </c>
      <c r="G39" s="98"/>
      <c r="H39" s="96">
        <f t="shared" si="0"/>
        <v>50554889.636</v>
      </c>
    </row>
    <row r="40" spans="1:8" ht="15.75" x14ac:dyDescent="0.25">
      <c r="A40" s="113"/>
      <c r="B40" s="114"/>
      <c r="C40" s="115"/>
      <c r="D40" s="115"/>
      <c r="E40" s="115"/>
      <c r="F40" s="115"/>
      <c r="G40" s="115"/>
      <c r="H40" s="215"/>
    </row>
    <row r="41" spans="1:8" ht="15.75" x14ac:dyDescent="0.25">
      <c r="A41" s="117"/>
      <c r="B41" s="118"/>
      <c r="C41" s="119"/>
      <c r="D41" s="119"/>
      <c r="E41" s="119"/>
      <c r="F41" s="119"/>
      <c r="G41" s="119"/>
      <c r="H41" s="216"/>
    </row>
    <row r="42" spans="1:8" ht="15.75" x14ac:dyDescent="0.25">
      <c r="A42" s="473" t="s">
        <v>1</v>
      </c>
      <c r="B42" s="466" t="s">
        <v>77</v>
      </c>
      <c r="C42" s="471" t="s">
        <v>166</v>
      </c>
      <c r="D42" s="102" t="s">
        <v>167</v>
      </c>
      <c r="E42" s="471" t="s">
        <v>82</v>
      </c>
      <c r="F42" s="102" t="s">
        <v>168</v>
      </c>
      <c r="G42" s="102" t="s">
        <v>169</v>
      </c>
      <c r="H42" s="471" t="s">
        <v>90</v>
      </c>
    </row>
    <row r="43" spans="1:8" ht="15.75" x14ac:dyDescent="0.25">
      <c r="A43" s="474"/>
      <c r="B43" s="467"/>
      <c r="C43" s="472"/>
      <c r="D43" s="103" t="s">
        <v>170</v>
      </c>
      <c r="E43" s="472"/>
      <c r="F43" s="103" t="s">
        <v>171</v>
      </c>
      <c r="G43" s="103" t="s">
        <v>95</v>
      </c>
      <c r="H43" s="472"/>
    </row>
    <row r="44" spans="1:8" ht="15.75" x14ac:dyDescent="0.25">
      <c r="A44" s="99">
        <v>6</v>
      </c>
      <c r="B44" s="97" t="s">
        <v>127</v>
      </c>
      <c r="C44" s="234">
        <v>10624.53</v>
      </c>
      <c r="D44" s="234">
        <v>1.0999999999999999E-2</v>
      </c>
      <c r="E44" s="234"/>
      <c r="F44" s="234">
        <v>42535.430999999997</v>
      </c>
      <c r="G44" s="234"/>
      <c r="H44" s="96">
        <f t="shared" ref="H44:H77" si="1">SUM(C44:G44)</f>
        <v>53159.971999999994</v>
      </c>
    </row>
    <row r="45" spans="1:8" ht="15.75" x14ac:dyDescent="0.25">
      <c r="A45" s="99">
        <v>7</v>
      </c>
      <c r="B45" s="97" t="s">
        <v>128</v>
      </c>
      <c r="C45" s="234">
        <v>147.68899999999999</v>
      </c>
      <c r="D45" s="234">
        <v>29261.552</v>
      </c>
      <c r="E45" s="234"/>
      <c r="F45" s="234">
        <v>4031.1350000000002</v>
      </c>
      <c r="G45" s="234"/>
      <c r="H45" s="96">
        <f t="shared" si="1"/>
        <v>33440.375999999997</v>
      </c>
    </row>
    <row r="46" spans="1:8" ht="15.75" x14ac:dyDescent="0.25">
      <c r="A46" s="99">
        <v>8</v>
      </c>
      <c r="B46" s="97" t="s">
        <v>129</v>
      </c>
      <c r="C46" s="234">
        <v>3518.5819999999999</v>
      </c>
      <c r="D46" s="234">
        <v>1897.5219999999999</v>
      </c>
      <c r="E46" s="234"/>
      <c r="F46" s="234">
        <v>34816.517999999996</v>
      </c>
      <c r="G46" s="234">
        <v>48.371000000000002</v>
      </c>
      <c r="H46" s="96">
        <f t="shared" si="1"/>
        <v>40280.992999999995</v>
      </c>
    </row>
    <row r="47" spans="1:8" ht="15.75" x14ac:dyDescent="0.25">
      <c r="A47" s="99">
        <v>9</v>
      </c>
      <c r="B47" s="97" t="s">
        <v>130</v>
      </c>
      <c r="C47" s="234">
        <v>161.91300000000001</v>
      </c>
      <c r="D47" s="234"/>
      <c r="E47" s="234"/>
      <c r="F47" s="234">
        <v>27573.881000000001</v>
      </c>
      <c r="G47" s="234">
        <v>1372.375</v>
      </c>
      <c r="H47" s="96">
        <f t="shared" si="1"/>
        <v>29108.169000000002</v>
      </c>
    </row>
    <row r="48" spans="1:8" ht="15.75" x14ac:dyDescent="0.25">
      <c r="A48" s="99">
        <v>10</v>
      </c>
      <c r="B48" s="97" t="s">
        <v>131</v>
      </c>
      <c r="C48" s="235">
        <v>122.73</v>
      </c>
      <c r="D48" s="234"/>
      <c r="E48" s="234"/>
      <c r="F48" s="234">
        <v>1725.479</v>
      </c>
      <c r="G48" s="234"/>
      <c r="H48" s="96">
        <f t="shared" si="1"/>
        <v>1848.2090000000001</v>
      </c>
    </row>
    <row r="49" spans="1:8" ht="15.75" x14ac:dyDescent="0.25">
      <c r="A49" s="99">
        <v>11</v>
      </c>
      <c r="B49" s="97" t="s">
        <v>132</v>
      </c>
      <c r="C49" s="234">
        <v>3553.8609999999999</v>
      </c>
      <c r="D49" s="234"/>
      <c r="E49" s="234"/>
      <c r="F49" s="234">
        <v>57116.737000000001</v>
      </c>
      <c r="G49" s="234">
        <v>308.66000000000003</v>
      </c>
      <c r="H49" s="96">
        <f t="shared" si="1"/>
        <v>60979.258000000002</v>
      </c>
    </row>
    <row r="50" spans="1:8" ht="15.75" x14ac:dyDescent="0.25">
      <c r="A50" s="99">
        <v>12</v>
      </c>
      <c r="B50" s="97" t="s">
        <v>133</v>
      </c>
      <c r="C50" s="234">
        <v>28.091000000000001</v>
      </c>
      <c r="D50" s="234"/>
      <c r="E50" s="234"/>
      <c r="F50" s="234">
        <v>225.65899999999999</v>
      </c>
      <c r="G50" s="234"/>
      <c r="H50" s="96">
        <f t="shared" si="1"/>
        <v>253.75</v>
      </c>
    </row>
    <row r="51" spans="1:8" ht="15.75" x14ac:dyDescent="0.25">
      <c r="A51" s="99">
        <v>13</v>
      </c>
      <c r="B51" s="97" t="s">
        <v>134</v>
      </c>
      <c r="C51" s="234">
        <v>7909.0450000000001</v>
      </c>
      <c r="D51" s="234"/>
      <c r="E51" s="234"/>
      <c r="F51" s="234">
        <v>24186.505000000001</v>
      </c>
      <c r="G51" s="234"/>
      <c r="H51" s="96">
        <f t="shared" si="1"/>
        <v>32095.550000000003</v>
      </c>
    </row>
    <row r="52" spans="1:8" ht="15.75" x14ac:dyDescent="0.25">
      <c r="A52" s="99">
        <v>14</v>
      </c>
      <c r="B52" s="97" t="s">
        <v>135</v>
      </c>
      <c r="C52" s="234">
        <v>171.59700000000001</v>
      </c>
      <c r="D52" s="234"/>
      <c r="E52" s="234"/>
      <c r="F52" s="234">
        <v>1590.385</v>
      </c>
      <c r="G52" s="234"/>
      <c r="H52" s="96">
        <f t="shared" si="1"/>
        <v>1761.982</v>
      </c>
    </row>
    <row r="53" spans="1:8" ht="15.75" x14ac:dyDescent="0.25">
      <c r="A53" s="99">
        <v>15</v>
      </c>
      <c r="B53" s="97" t="s">
        <v>136</v>
      </c>
      <c r="C53" s="234">
        <v>3834.4070000000002</v>
      </c>
      <c r="D53" s="234"/>
      <c r="E53" s="234"/>
      <c r="F53" s="234">
        <v>49428.235000000001</v>
      </c>
      <c r="G53" s="234"/>
      <c r="H53" s="96">
        <f t="shared" si="1"/>
        <v>53262.642</v>
      </c>
    </row>
    <row r="54" spans="1:8" ht="15.75" x14ac:dyDescent="0.25">
      <c r="A54" s="99">
        <v>16</v>
      </c>
      <c r="B54" s="97" t="s">
        <v>137</v>
      </c>
      <c r="C54" s="235">
        <v>54.646000000000001</v>
      </c>
      <c r="D54" s="234"/>
      <c r="E54" s="234"/>
      <c r="F54" s="234">
        <v>552.995</v>
      </c>
      <c r="G54" s="234"/>
      <c r="H54" s="96">
        <f t="shared" si="1"/>
        <v>607.64099999999996</v>
      </c>
    </row>
    <row r="55" spans="1:8" ht="15.75" x14ac:dyDescent="0.25">
      <c r="A55" s="99">
        <v>17</v>
      </c>
      <c r="B55" s="97" t="s">
        <v>138</v>
      </c>
      <c r="C55" s="234">
        <v>176.05699999999999</v>
      </c>
      <c r="D55" s="234"/>
      <c r="E55" s="234"/>
      <c r="F55" s="234">
        <v>27895.084999999999</v>
      </c>
      <c r="G55" s="234">
        <v>1.25</v>
      </c>
      <c r="H55" s="96">
        <f t="shared" si="1"/>
        <v>28072.392</v>
      </c>
    </row>
    <row r="56" spans="1:8" ht="15.75" x14ac:dyDescent="0.25">
      <c r="A56" s="99">
        <v>18</v>
      </c>
      <c r="B56" s="97" t="s">
        <v>139</v>
      </c>
      <c r="C56" s="234">
        <v>465.74200000000002</v>
      </c>
      <c r="D56" s="234"/>
      <c r="E56" s="234"/>
      <c r="F56" s="234">
        <v>18380.134999999998</v>
      </c>
      <c r="G56" s="234">
        <v>64.602000000000004</v>
      </c>
      <c r="H56" s="96">
        <f t="shared" si="1"/>
        <v>18910.478999999996</v>
      </c>
    </row>
    <row r="57" spans="1:8" ht="15.75" x14ac:dyDescent="0.25">
      <c r="A57" s="99">
        <v>19</v>
      </c>
      <c r="B57" s="97" t="s">
        <v>140</v>
      </c>
      <c r="C57" s="234">
        <v>244.661</v>
      </c>
      <c r="D57" s="234"/>
      <c r="E57" s="234"/>
      <c r="F57" s="234">
        <v>1138.33</v>
      </c>
      <c r="G57" s="234">
        <v>30.035</v>
      </c>
      <c r="H57" s="96">
        <f t="shared" si="1"/>
        <v>1413.0260000000001</v>
      </c>
    </row>
    <row r="58" spans="1:8" ht="15.75" x14ac:dyDescent="0.25">
      <c r="A58" s="99">
        <v>20</v>
      </c>
      <c r="B58" s="97" t="s">
        <v>141</v>
      </c>
      <c r="C58" s="234">
        <v>231.18600000000001</v>
      </c>
      <c r="D58" s="234"/>
      <c r="E58" s="234"/>
      <c r="F58" s="234">
        <v>664.44100000000003</v>
      </c>
      <c r="G58" s="234"/>
      <c r="H58" s="96">
        <f t="shared" si="1"/>
        <v>895.62700000000007</v>
      </c>
    </row>
    <row r="59" spans="1:8" ht="15.75" x14ac:dyDescent="0.25">
      <c r="A59" s="99">
        <v>21</v>
      </c>
      <c r="B59" s="97" t="s">
        <v>142</v>
      </c>
      <c r="C59" s="234">
        <v>283.28399999999999</v>
      </c>
      <c r="D59" s="234"/>
      <c r="E59" s="234"/>
      <c r="F59" s="234">
        <v>797.37300000000005</v>
      </c>
      <c r="G59" s="234"/>
      <c r="H59" s="96">
        <f t="shared" si="1"/>
        <v>1080.6570000000002</v>
      </c>
    </row>
    <row r="60" spans="1:8" ht="15.75" x14ac:dyDescent="0.25">
      <c r="A60" s="99">
        <v>22</v>
      </c>
      <c r="B60" s="97" t="s">
        <v>143</v>
      </c>
      <c r="C60" s="234">
        <v>1630.4280000000001</v>
      </c>
      <c r="D60" s="234"/>
      <c r="E60" s="234"/>
      <c r="F60" s="234">
        <v>1084.9860000000001</v>
      </c>
      <c r="G60" s="234"/>
      <c r="H60" s="96">
        <f t="shared" si="1"/>
        <v>2715.4140000000002</v>
      </c>
    </row>
    <row r="61" spans="1:8" ht="15.75" x14ac:dyDescent="0.25">
      <c r="A61" s="99">
        <v>23</v>
      </c>
      <c r="B61" s="97" t="s">
        <v>144</v>
      </c>
      <c r="C61" s="236">
        <v>8384.3629999999994</v>
      </c>
      <c r="D61" s="234"/>
      <c r="E61" s="234"/>
      <c r="F61" s="234">
        <v>8447.366</v>
      </c>
      <c r="G61" s="234">
        <v>51.569000000000003</v>
      </c>
      <c r="H61" s="96">
        <f t="shared" si="1"/>
        <v>16883.297999999999</v>
      </c>
    </row>
    <row r="62" spans="1:8" ht="15.75" x14ac:dyDescent="0.25">
      <c r="A62" s="99">
        <v>24</v>
      </c>
      <c r="B62" s="97" t="s">
        <v>145</v>
      </c>
      <c r="C62" s="234">
        <v>112.258</v>
      </c>
      <c r="D62" s="234">
        <v>1.0999999999999999E-2</v>
      </c>
      <c r="E62" s="234"/>
      <c r="F62" s="234">
        <v>110513.633</v>
      </c>
      <c r="G62" s="234"/>
      <c r="H62" s="96">
        <f t="shared" si="1"/>
        <v>110625.902</v>
      </c>
    </row>
    <row r="63" spans="1:8" ht="15.75" x14ac:dyDescent="0.25">
      <c r="A63" s="99">
        <v>25</v>
      </c>
      <c r="B63" s="97" t="s">
        <v>146</v>
      </c>
      <c r="C63" s="234">
        <v>127.23099999999999</v>
      </c>
      <c r="D63" s="234"/>
      <c r="E63" s="234"/>
      <c r="F63" s="234">
        <v>485.87799999999999</v>
      </c>
      <c r="G63" s="234">
        <v>23</v>
      </c>
      <c r="H63" s="96">
        <f t="shared" si="1"/>
        <v>636.10899999999992</v>
      </c>
    </row>
    <row r="64" spans="1:8" ht="15.75" x14ac:dyDescent="0.25">
      <c r="A64" s="99">
        <v>26</v>
      </c>
      <c r="B64" s="97" t="s">
        <v>147</v>
      </c>
      <c r="C64" s="234">
        <v>20.379000000000001</v>
      </c>
      <c r="D64" s="234"/>
      <c r="E64" s="234"/>
      <c r="F64" s="234">
        <v>12.401</v>
      </c>
      <c r="G64" s="234"/>
      <c r="H64" s="96">
        <f t="shared" si="1"/>
        <v>32.78</v>
      </c>
    </row>
    <row r="65" spans="1:9" ht="15.75" x14ac:dyDescent="0.25">
      <c r="A65" s="105">
        <v>27</v>
      </c>
      <c r="B65" s="106" t="s">
        <v>148</v>
      </c>
      <c r="C65" s="234">
        <v>43.273000000000003</v>
      </c>
      <c r="D65" s="234"/>
      <c r="E65" s="234"/>
      <c r="F65" s="234">
        <v>236.22399999999999</v>
      </c>
      <c r="G65" s="234"/>
      <c r="H65" s="96">
        <f t="shared" si="1"/>
        <v>279.49700000000001</v>
      </c>
    </row>
    <row r="66" spans="1:9" ht="15.75" x14ac:dyDescent="0.25">
      <c r="A66" s="105">
        <v>28</v>
      </c>
      <c r="B66" s="106" t="s">
        <v>149</v>
      </c>
      <c r="C66" s="234">
        <v>43.982999999999997</v>
      </c>
      <c r="D66" s="234"/>
      <c r="E66" s="234"/>
      <c r="F66" s="234">
        <v>2452.9070000000002</v>
      </c>
      <c r="G66" s="234"/>
      <c r="H66" s="96">
        <f t="shared" si="1"/>
        <v>2496.8900000000003</v>
      </c>
    </row>
    <row r="67" spans="1:9" ht="15.75" x14ac:dyDescent="0.25">
      <c r="A67" s="105">
        <v>29</v>
      </c>
      <c r="B67" s="106" t="s">
        <v>150</v>
      </c>
      <c r="C67" s="234">
        <v>25.925000000000001</v>
      </c>
      <c r="D67" s="234"/>
      <c r="E67" s="234"/>
      <c r="F67" s="234">
        <v>7.35</v>
      </c>
      <c r="G67" s="234"/>
      <c r="H67" s="96">
        <f t="shared" si="1"/>
        <v>33.274999999999999</v>
      </c>
    </row>
    <row r="68" spans="1:9" ht="15.75" x14ac:dyDescent="0.25">
      <c r="A68" s="105">
        <v>30</v>
      </c>
      <c r="B68" s="106" t="s">
        <v>151</v>
      </c>
      <c r="C68" s="234"/>
      <c r="D68" s="234"/>
      <c r="E68" s="234"/>
      <c r="F68" s="234"/>
      <c r="G68" s="234"/>
      <c r="H68" s="96">
        <f t="shared" si="1"/>
        <v>0</v>
      </c>
    </row>
    <row r="69" spans="1:9" ht="15.75" x14ac:dyDescent="0.25">
      <c r="A69" s="94">
        <v>31</v>
      </c>
      <c r="B69" s="95" t="s">
        <v>152</v>
      </c>
      <c r="C69" s="96">
        <f>SUM(C70:C75)</f>
        <v>3461.0010000000007</v>
      </c>
      <c r="D69" s="96">
        <f>SUM(D70:D75)</f>
        <v>0</v>
      </c>
      <c r="E69" s="96">
        <f>SUM(E70:E75)</f>
        <v>0</v>
      </c>
      <c r="F69" s="96">
        <f>SUM(F70:F75)</f>
        <v>9689.9259999999995</v>
      </c>
      <c r="G69" s="96">
        <f>SUM(G70:G75)</f>
        <v>106.208</v>
      </c>
      <c r="H69" s="96">
        <f t="shared" si="1"/>
        <v>13257.135</v>
      </c>
    </row>
    <row r="70" spans="1:9" ht="15.75" x14ac:dyDescent="0.25">
      <c r="A70" s="468"/>
      <c r="B70" s="106" t="s">
        <v>153</v>
      </c>
      <c r="C70" s="234">
        <v>2979.4760000000001</v>
      </c>
      <c r="D70" s="234"/>
      <c r="E70" s="234"/>
      <c r="F70" s="234">
        <v>347.00200000000001</v>
      </c>
      <c r="G70" s="234">
        <v>1.7250000000000001</v>
      </c>
      <c r="H70" s="96">
        <f t="shared" si="1"/>
        <v>3328.203</v>
      </c>
    </row>
    <row r="71" spans="1:9" ht="15.75" x14ac:dyDescent="0.25">
      <c r="A71" s="469"/>
      <c r="B71" s="106" t="s">
        <v>154</v>
      </c>
      <c r="C71" s="234">
        <v>414.48099999999999</v>
      </c>
      <c r="D71" s="234"/>
      <c r="E71" s="234"/>
      <c r="F71" s="234">
        <v>8847.7099999999991</v>
      </c>
      <c r="G71" s="234">
        <v>104.483</v>
      </c>
      <c r="H71" s="96">
        <f t="shared" si="1"/>
        <v>9366.6739999999991</v>
      </c>
    </row>
    <row r="72" spans="1:9" ht="15.75" x14ac:dyDescent="0.25">
      <c r="A72" s="469"/>
      <c r="B72" s="106" t="s">
        <v>155</v>
      </c>
      <c r="C72" s="235">
        <v>8.59</v>
      </c>
      <c r="D72" s="234"/>
      <c r="E72" s="234"/>
      <c r="F72" s="234">
        <v>7.0049999999999999</v>
      </c>
      <c r="G72" s="234"/>
      <c r="H72" s="96">
        <f t="shared" si="1"/>
        <v>15.594999999999999</v>
      </c>
    </row>
    <row r="73" spans="1:9" ht="15.75" x14ac:dyDescent="0.25">
      <c r="A73" s="469"/>
      <c r="B73" s="106" t="s">
        <v>156</v>
      </c>
      <c r="C73" s="235"/>
      <c r="D73" s="234"/>
      <c r="E73" s="234"/>
      <c r="F73" s="234"/>
      <c r="G73" s="234"/>
      <c r="H73" s="96">
        <f t="shared" si="1"/>
        <v>0</v>
      </c>
    </row>
    <row r="74" spans="1:9" ht="15.75" x14ac:dyDescent="0.25">
      <c r="A74" s="469"/>
      <c r="B74" s="106" t="s">
        <v>157</v>
      </c>
      <c r="C74" s="235"/>
      <c r="D74" s="234"/>
      <c r="E74" s="234"/>
      <c r="F74" s="234">
        <v>463.65499999999997</v>
      </c>
      <c r="G74" s="234"/>
      <c r="H74" s="96">
        <f t="shared" si="1"/>
        <v>463.65499999999997</v>
      </c>
    </row>
    <row r="75" spans="1:9" ht="15.75" x14ac:dyDescent="0.25">
      <c r="A75" s="470"/>
      <c r="B75" s="106" t="s">
        <v>191</v>
      </c>
      <c r="C75" s="234">
        <v>58.454000000000001</v>
      </c>
      <c r="D75" s="234"/>
      <c r="E75" s="234"/>
      <c r="F75" s="234">
        <v>24.553999999999998</v>
      </c>
      <c r="G75" s="234"/>
      <c r="H75" s="96">
        <f t="shared" si="1"/>
        <v>83.007999999999996</v>
      </c>
    </row>
    <row r="76" spans="1:9" ht="15.75" x14ac:dyDescent="0.25">
      <c r="A76" s="99">
        <v>32</v>
      </c>
      <c r="B76" s="106" t="s">
        <v>159</v>
      </c>
      <c r="C76" s="234">
        <v>338.11</v>
      </c>
      <c r="D76" s="234"/>
      <c r="E76" s="234"/>
      <c r="F76" s="234">
        <v>102.664</v>
      </c>
      <c r="G76" s="234"/>
      <c r="H76" s="96">
        <f t="shared" si="1"/>
        <v>440.774</v>
      </c>
    </row>
    <row r="77" spans="1:9" ht="15.75" x14ac:dyDescent="0.25">
      <c r="A77" s="463" t="s">
        <v>160</v>
      </c>
      <c r="B77" s="464"/>
      <c r="C77" s="96">
        <f>C6+C13+C16+C36+C37+C44+C45+C46+C47+C48+C49+C50+C51+C52+C53+C54+C55+C56+C57+C58+C59+C60+C61+C62+C63+C64+C65+C66+C67+C68+C69+C76</f>
        <v>3334557.344</v>
      </c>
      <c r="D77" s="96">
        <f>D6+D13+D16+D36+D37+D44+D45+D46+D47+D48+D49+D50+D51+D52+D53+D54+D55+D56+D57+D58+D59+D60+D61+D62+D63+D64+D65+D66+D67+D68+D69+D76</f>
        <v>38220.854999999996</v>
      </c>
      <c r="E77" s="96">
        <f>E6+E13+E16+E36+E37+E44+E45+E46+E47+E48+E49+E50+E51+E52+E53+E54+E55+E56+E57+E58+E59+E60+E61+E62+E63+E64+E65+E66+E67+E68+E69+E76</f>
        <v>27971.857</v>
      </c>
      <c r="F77" s="96">
        <f>F6+F13+F16+F36+F37+F44+F45+F46+F47+F48+F49+F50+F51+F52+F53+F54+F55+F56+F57+F58+F59+F60+F61+F62+F63+F64+F65+F66+F67+F68+F69+F76</f>
        <v>51703372.680999994</v>
      </c>
      <c r="G77" s="96">
        <f>G6+G13+G16+G36+G37+G44+G45+G46+G47+G48+G49+G50+G51+G52+G53+G54+G55+G56+G57+G58+G59+G60+G61+G62+G63+G64+G65+G66+G67+G68+G69+G76</f>
        <v>89857.002999999997</v>
      </c>
      <c r="H77" s="96">
        <f t="shared" si="1"/>
        <v>55193979.739999995</v>
      </c>
      <c r="I77" s="107"/>
    </row>
    <row r="78" spans="1:9" x14ac:dyDescent="0.25">
      <c r="A78" s="108"/>
      <c r="B78" s="108"/>
      <c r="C78" s="108"/>
      <c r="D78" s="108"/>
      <c r="E78" s="108"/>
      <c r="F78" s="108"/>
      <c r="G78" s="108"/>
      <c r="H78" s="108"/>
    </row>
    <row r="79" spans="1:9" x14ac:dyDescent="0.25">
      <c r="H79" s="109"/>
    </row>
    <row r="80" spans="1:9" x14ac:dyDescent="0.25">
      <c r="H80" s="110"/>
    </row>
  </sheetData>
  <mergeCells count="16">
    <mergeCell ref="A1:H1"/>
    <mergeCell ref="A3:A4"/>
    <mergeCell ref="B3:B4"/>
    <mergeCell ref="C3:C4"/>
    <mergeCell ref="E3:E4"/>
    <mergeCell ref="H3:H4"/>
    <mergeCell ref="E42:E43"/>
    <mergeCell ref="H42:H43"/>
    <mergeCell ref="A70:A75"/>
    <mergeCell ref="A77:B77"/>
    <mergeCell ref="A7:A12"/>
    <mergeCell ref="A17:A24"/>
    <mergeCell ref="A38:A39"/>
    <mergeCell ref="A42:A43"/>
    <mergeCell ref="B42:B43"/>
    <mergeCell ref="C42:C43"/>
  </mergeCells>
  <pageMargins left="0.21" right="0.17" top="0.3" bottom="0.34" header="0.31496062992125984" footer="0.31496062992125984"/>
  <pageSetup paperSize="9" scale="90" orientation="landscape" r:id="rId1"/>
  <rowBreaks count="1" manualBreakCount="1">
    <brk id="4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0"/>
  <sheetViews>
    <sheetView rightToLeft="1" view="pageBreakPreview" zoomScale="60" zoomScaleNormal="100" workbookViewId="0">
      <selection activeCell="C40" sqref="C40"/>
    </sheetView>
  </sheetViews>
  <sheetFormatPr defaultColWidth="20.375" defaultRowHeight="15" x14ac:dyDescent="0.25"/>
  <cols>
    <col min="1" max="1" width="7.75" style="90" customWidth="1"/>
    <col min="2" max="2" width="34.25" style="89" customWidth="1"/>
    <col min="3" max="3" width="15.25" style="89" customWidth="1"/>
    <col min="4" max="4" width="13.875" style="89" customWidth="1"/>
    <col min="5" max="5" width="14.25" style="89" customWidth="1"/>
    <col min="6" max="6" width="16.375" style="89" customWidth="1"/>
    <col min="7" max="7" width="15.375" style="89" customWidth="1"/>
    <col min="8" max="8" width="16" style="89" customWidth="1"/>
    <col min="9" max="16384" width="20.375" style="89"/>
  </cols>
  <sheetData>
    <row r="1" spans="1:8" ht="18.75" x14ac:dyDescent="0.3">
      <c r="A1" s="443" t="s">
        <v>268</v>
      </c>
      <c r="B1" s="443"/>
      <c r="C1" s="443"/>
      <c r="D1" s="443"/>
      <c r="E1" s="443"/>
      <c r="F1" s="443"/>
      <c r="G1" s="443"/>
      <c r="H1" s="443"/>
    </row>
    <row r="2" spans="1:8" x14ac:dyDescent="0.25">
      <c r="H2" s="91"/>
    </row>
    <row r="3" spans="1:8" x14ac:dyDescent="0.25">
      <c r="A3" s="475" t="s">
        <v>1</v>
      </c>
      <c r="B3" s="475" t="s">
        <v>77</v>
      </c>
      <c r="C3" s="475" t="s">
        <v>166</v>
      </c>
      <c r="D3" s="92" t="s">
        <v>167</v>
      </c>
      <c r="E3" s="475" t="s">
        <v>82</v>
      </c>
      <c r="F3" s="92" t="s">
        <v>168</v>
      </c>
      <c r="G3" s="92" t="s">
        <v>169</v>
      </c>
      <c r="H3" s="475" t="s">
        <v>90</v>
      </c>
    </row>
    <row r="4" spans="1:8" x14ac:dyDescent="0.25">
      <c r="A4" s="476"/>
      <c r="B4" s="477"/>
      <c r="C4" s="476"/>
      <c r="D4" s="112" t="s">
        <v>170</v>
      </c>
      <c r="E4" s="476"/>
      <c r="F4" s="112" t="s">
        <v>171</v>
      </c>
      <c r="G4" s="112" t="s">
        <v>95</v>
      </c>
      <c r="H4" s="476"/>
    </row>
    <row r="5" spans="1:8" x14ac:dyDescent="0.25">
      <c r="A5" s="93"/>
      <c r="B5" s="111"/>
      <c r="C5" s="93"/>
      <c r="D5" s="93"/>
      <c r="E5" s="93"/>
      <c r="F5" s="93"/>
      <c r="G5" s="93"/>
      <c r="H5" s="93"/>
    </row>
    <row r="6" spans="1:8" ht="15.75" x14ac:dyDescent="0.25">
      <c r="A6" s="94">
        <v>1</v>
      </c>
      <c r="B6" s="95" t="s">
        <v>100</v>
      </c>
      <c r="C6" s="96">
        <f>SUM(C7:C12)</f>
        <v>4239.8339999999998</v>
      </c>
      <c r="D6" s="96">
        <f>SUM(D7:D12)</f>
        <v>0</v>
      </c>
      <c r="E6" s="96">
        <f>SUM(E7:E12)</f>
        <v>0</v>
      </c>
      <c r="F6" s="96">
        <f>SUM(F7:F12)</f>
        <v>3722.7560000000003</v>
      </c>
      <c r="G6" s="96">
        <f>SUM(G7:G12)</f>
        <v>0</v>
      </c>
      <c r="H6" s="96">
        <f t="shared" ref="H6:H71" si="0">SUM(C6:G6)</f>
        <v>7962.59</v>
      </c>
    </row>
    <row r="7" spans="1:8" ht="15.75" x14ac:dyDescent="0.25">
      <c r="A7" s="468"/>
      <c r="B7" s="97" t="s">
        <v>101</v>
      </c>
      <c r="C7" s="98">
        <v>4008.567</v>
      </c>
      <c r="D7" s="98"/>
      <c r="E7" s="98"/>
      <c r="F7" s="98">
        <v>2836.8560000000002</v>
      </c>
      <c r="G7" s="98"/>
      <c r="H7" s="96">
        <f t="shared" si="0"/>
        <v>6845.4230000000007</v>
      </c>
    </row>
    <row r="8" spans="1:8" ht="15.75" x14ac:dyDescent="0.25">
      <c r="A8" s="469"/>
      <c r="B8" s="97" t="s">
        <v>102</v>
      </c>
      <c r="C8" s="98"/>
      <c r="D8" s="98"/>
      <c r="E8" s="98"/>
      <c r="F8" s="98"/>
      <c r="G8" s="98"/>
      <c r="H8" s="96">
        <f t="shared" si="0"/>
        <v>0</v>
      </c>
    </row>
    <row r="9" spans="1:8" ht="15.75" x14ac:dyDescent="0.25">
      <c r="A9" s="469"/>
      <c r="B9" s="97" t="s">
        <v>172</v>
      </c>
      <c r="C9" s="98">
        <v>160.065</v>
      </c>
      <c r="D9" s="98"/>
      <c r="E9" s="98"/>
      <c r="F9" s="98">
        <v>24.390999999999998</v>
      </c>
      <c r="G9" s="98"/>
      <c r="H9" s="96">
        <f t="shared" si="0"/>
        <v>184.45599999999999</v>
      </c>
    </row>
    <row r="10" spans="1:8" ht="15.75" x14ac:dyDescent="0.25">
      <c r="A10" s="469"/>
      <c r="B10" s="97" t="s">
        <v>173</v>
      </c>
      <c r="C10" s="98">
        <v>1.282</v>
      </c>
      <c r="D10" s="98"/>
      <c r="E10" s="98"/>
      <c r="F10" s="98">
        <v>8.3879999999999999</v>
      </c>
      <c r="G10" s="98"/>
      <c r="H10" s="96">
        <f t="shared" si="0"/>
        <v>9.67</v>
      </c>
    </row>
    <row r="11" spans="1:8" ht="15.75" x14ac:dyDescent="0.25">
      <c r="A11" s="469"/>
      <c r="B11" s="97" t="s">
        <v>174</v>
      </c>
      <c r="C11" s="98">
        <v>42.843000000000004</v>
      </c>
      <c r="D11" s="98"/>
      <c r="E11" s="98"/>
      <c r="F11" s="98">
        <v>345.37900000000002</v>
      </c>
      <c r="G11" s="98"/>
      <c r="H11" s="96">
        <f t="shared" si="0"/>
        <v>388.22200000000004</v>
      </c>
    </row>
    <row r="12" spans="1:8" ht="15.75" x14ac:dyDescent="0.25">
      <c r="A12" s="470"/>
      <c r="B12" s="97" t="s">
        <v>175</v>
      </c>
      <c r="C12" s="98">
        <v>27.077000000000002</v>
      </c>
      <c r="D12" s="98"/>
      <c r="E12" s="98"/>
      <c r="F12" s="98">
        <v>507.74200000000002</v>
      </c>
      <c r="G12" s="98"/>
      <c r="H12" s="96">
        <f t="shared" si="0"/>
        <v>534.81900000000007</v>
      </c>
    </row>
    <row r="13" spans="1:8" ht="15.75" x14ac:dyDescent="0.25">
      <c r="A13" s="94">
        <v>2</v>
      </c>
      <c r="B13" s="95" t="s">
        <v>107</v>
      </c>
      <c r="C13" s="96">
        <f>C14+C15</f>
        <v>1008.88</v>
      </c>
      <c r="D13" s="96">
        <f>D14+D15</f>
        <v>0</v>
      </c>
      <c r="E13" s="96">
        <f>E14+E15</f>
        <v>0</v>
      </c>
      <c r="F13" s="96">
        <f>F14+F15</f>
        <v>199.51400000000001</v>
      </c>
      <c r="G13" s="96">
        <f>G14+G15</f>
        <v>0</v>
      </c>
      <c r="H13" s="96">
        <f t="shared" si="0"/>
        <v>1208.394</v>
      </c>
    </row>
    <row r="14" spans="1:8" ht="15.75" x14ac:dyDescent="0.25">
      <c r="A14" s="99"/>
      <c r="B14" s="97" t="s">
        <v>108</v>
      </c>
      <c r="C14" s="98">
        <v>1006.3</v>
      </c>
      <c r="D14" s="98"/>
      <c r="E14" s="98"/>
      <c r="F14" s="98">
        <v>172.12700000000001</v>
      </c>
      <c r="G14" s="98"/>
      <c r="H14" s="96">
        <f t="shared" si="0"/>
        <v>1178.4269999999999</v>
      </c>
    </row>
    <row r="15" spans="1:8" ht="15.75" x14ac:dyDescent="0.25">
      <c r="A15" s="99"/>
      <c r="B15" s="97" t="s">
        <v>176</v>
      </c>
      <c r="C15" s="98">
        <v>2.58</v>
      </c>
      <c r="D15" s="98"/>
      <c r="E15" s="98"/>
      <c r="F15" s="98">
        <v>27.387</v>
      </c>
      <c r="G15" s="98"/>
      <c r="H15" s="96">
        <f t="shared" si="0"/>
        <v>29.966999999999999</v>
      </c>
    </row>
    <row r="16" spans="1:8" ht="15.75" x14ac:dyDescent="0.25">
      <c r="A16" s="94">
        <v>3</v>
      </c>
      <c r="B16" s="95" t="s">
        <v>109</v>
      </c>
      <c r="C16" s="96">
        <f>SUM(C17:C35)</f>
        <v>1730.1889999999994</v>
      </c>
      <c r="D16" s="96">
        <f>SUM(D17:D35)</f>
        <v>0</v>
      </c>
      <c r="E16" s="96">
        <f>SUM(E17:E35)</f>
        <v>0</v>
      </c>
      <c r="F16" s="96">
        <f>SUM(F17:F35)</f>
        <v>4967.0290000000005</v>
      </c>
      <c r="G16" s="96">
        <f>SUM(G17:G35)</f>
        <v>2.65</v>
      </c>
      <c r="H16" s="96">
        <f t="shared" si="0"/>
        <v>6699.8679999999995</v>
      </c>
    </row>
    <row r="17" spans="1:8" ht="15.75" x14ac:dyDescent="0.25">
      <c r="A17" s="468"/>
      <c r="B17" s="97" t="s">
        <v>110</v>
      </c>
      <c r="C17" s="98">
        <v>159.00700000000001</v>
      </c>
      <c r="D17" s="98"/>
      <c r="E17" s="98"/>
      <c r="F17" s="98">
        <v>1484.9770000000001</v>
      </c>
      <c r="G17" s="98"/>
      <c r="H17" s="96">
        <f t="shared" si="0"/>
        <v>1643.9840000000002</v>
      </c>
    </row>
    <row r="18" spans="1:8" ht="15.75" x14ac:dyDescent="0.25">
      <c r="A18" s="469"/>
      <c r="B18" s="97" t="s">
        <v>111</v>
      </c>
      <c r="C18" s="98">
        <v>321.15899999999999</v>
      </c>
      <c r="D18" s="98"/>
      <c r="E18" s="98"/>
      <c r="F18" s="98">
        <v>760.37199999999996</v>
      </c>
      <c r="G18" s="98"/>
      <c r="H18" s="96">
        <f t="shared" si="0"/>
        <v>1081.5309999999999</v>
      </c>
    </row>
    <row r="19" spans="1:8" ht="15.75" x14ac:dyDescent="0.25">
      <c r="A19" s="469"/>
      <c r="B19" s="97" t="s">
        <v>112</v>
      </c>
      <c r="C19" s="98">
        <v>38.404000000000003</v>
      </c>
      <c r="D19" s="98"/>
      <c r="E19" s="98"/>
      <c r="F19" s="98">
        <v>27.763000000000002</v>
      </c>
      <c r="G19" s="98"/>
      <c r="H19" s="96">
        <f t="shared" si="0"/>
        <v>66.167000000000002</v>
      </c>
    </row>
    <row r="20" spans="1:8" ht="15.75" x14ac:dyDescent="0.25">
      <c r="A20" s="469"/>
      <c r="B20" s="97" t="s">
        <v>113</v>
      </c>
      <c r="C20" s="98">
        <v>1.5269999999999999</v>
      </c>
      <c r="D20" s="98"/>
      <c r="E20" s="98"/>
      <c r="F20" s="98">
        <v>0.61899999999999999</v>
      </c>
      <c r="G20" s="98"/>
      <c r="H20" s="96">
        <f t="shared" si="0"/>
        <v>2.1459999999999999</v>
      </c>
    </row>
    <row r="21" spans="1:8" ht="15.75" x14ac:dyDescent="0.25">
      <c r="A21" s="469"/>
      <c r="B21" s="97" t="s">
        <v>114</v>
      </c>
      <c r="C21" s="98">
        <v>676.11699999999996</v>
      </c>
      <c r="D21" s="98"/>
      <c r="E21" s="98"/>
      <c r="F21" s="98">
        <v>185.62799999999999</v>
      </c>
      <c r="G21" s="98"/>
      <c r="H21" s="96">
        <f t="shared" si="0"/>
        <v>861.74499999999989</v>
      </c>
    </row>
    <row r="22" spans="1:8" ht="15.75" x14ac:dyDescent="0.25">
      <c r="A22" s="469"/>
      <c r="B22" s="97" t="s">
        <v>177</v>
      </c>
      <c r="C22" s="98">
        <v>3.8340000000000001</v>
      </c>
      <c r="D22" s="98"/>
      <c r="E22" s="98"/>
      <c r="F22" s="98">
        <v>0.68600000000000005</v>
      </c>
      <c r="G22" s="98"/>
      <c r="H22" s="96">
        <f t="shared" si="0"/>
        <v>4.5200000000000005</v>
      </c>
    </row>
    <row r="23" spans="1:8" ht="15.75" x14ac:dyDescent="0.25">
      <c r="A23" s="469"/>
      <c r="B23" s="97" t="s">
        <v>178</v>
      </c>
      <c r="C23" s="98">
        <v>28.638999999999999</v>
      </c>
      <c r="D23" s="98"/>
      <c r="E23" s="98"/>
      <c r="F23" s="98">
        <v>1006.444</v>
      </c>
      <c r="G23" s="98">
        <v>2.65</v>
      </c>
      <c r="H23" s="96">
        <f t="shared" si="0"/>
        <v>1037.7329999999999</v>
      </c>
    </row>
    <row r="24" spans="1:8" ht="15.75" x14ac:dyDescent="0.25">
      <c r="A24" s="469"/>
      <c r="B24" s="97" t="s">
        <v>179</v>
      </c>
      <c r="C24" s="98">
        <v>4.1929999999999996</v>
      </c>
      <c r="D24" s="98"/>
      <c r="E24" s="98"/>
      <c r="F24" s="98">
        <v>0.45600000000000002</v>
      </c>
      <c r="G24" s="98"/>
      <c r="H24" s="96">
        <f t="shared" si="0"/>
        <v>4.649</v>
      </c>
    </row>
    <row r="25" spans="1:8" ht="15.75" x14ac:dyDescent="0.25">
      <c r="A25" s="100"/>
      <c r="B25" s="97" t="s">
        <v>180</v>
      </c>
      <c r="C25" s="98">
        <v>18.600000000000001</v>
      </c>
      <c r="D25" s="98"/>
      <c r="E25" s="98"/>
      <c r="F25" s="98">
        <v>10.689</v>
      </c>
      <c r="G25" s="98"/>
      <c r="H25" s="96">
        <f t="shared" si="0"/>
        <v>29.289000000000001</v>
      </c>
    </row>
    <row r="26" spans="1:8" ht="15.75" x14ac:dyDescent="0.25">
      <c r="A26" s="100"/>
      <c r="B26" s="97" t="s">
        <v>181</v>
      </c>
      <c r="C26" s="98">
        <v>3.552</v>
      </c>
      <c r="D26" s="98"/>
      <c r="E26" s="98"/>
      <c r="F26" s="98"/>
      <c r="G26" s="98"/>
      <c r="H26" s="96">
        <f t="shared" si="0"/>
        <v>3.552</v>
      </c>
    </row>
    <row r="27" spans="1:8" ht="15.75" x14ac:dyDescent="0.25">
      <c r="A27" s="100"/>
      <c r="B27" s="97" t="s">
        <v>182</v>
      </c>
      <c r="C27" s="98"/>
      <c r="D27" s="98"/>
      <c r="E27" s="98"/>
      <c r="F27" s="98">
        <v>1.7999999999999999E-2</v>
      </c>
      <c r="G27" s="98"/>
      <c r="H27" s="96">
        <f t="shared" si="0"/>
        <v>1.7999999999999999E-2</v>
      </c>
    </row>
    <row r="28" spans="1:8" ht="15.75" x14ac:dyDescent="0.25">
      <c r="A28" s="100"/>
      <c r="B28" s="97" t="s">
        <v>183</v>
      </c>
      <c r="C28" s="98">
        <v>399.84</v>
      </c>
      <c r="D28" s="98"/>
      <c r="E28" s="98"/>
      <c r="F28" s="98">
        <v>1108.1479999999999</v>
      </c>
      <c r="G28" s="98"/>
      <c r="H28" s="96">
        <f t="shared" si="0"/>
        <v>1507.9879999999998</v>
      </c>
    </row>
    <row r="29" spans="1:8" ht="15.75" x14ac:dyDescent="0.25">
      <c r="A29" s="100"/>
      <c r="B29" s="97" t="s">
        <v>184</v>
      </c>
      <c r="C29" s="98"/>
      <c r="D29" s="98"/>
      <c r="E29" s="98"/>
      <c r="F29" s="98"/>
      <c r="G29" s="98"/>
      <c r="H29" s="96">
        <f t="shared" si="0"/>
        <v>0</v>
      </c>
    </row>
    <row r="30" spans="1:8" ht="15.75" x14ac:dyDescent="0.25">
      <c r="A30" s="100"/>
      <c r="B30" s="97" t="s">
        <v>185</v>
      </c>
      <c r="C30" s="98">
        <v>1.365</v>
      </c>
      <c r="D30" s="98"/>
      <c r="E30" s="98"/>
      <c r="F30" s="98">
        <v>20.852</v>
      </c>
      <c r="G30" s="98"/>
      <c r="H30" s="96">
        <f t="shared" si="0"/>
        <v>22.216999999999999</v>
      </c>
    </row>
    <row r="31" spans="1:8" ht="15.75" x14ac:dyDescent="0.25">
      <c r="A31" s="100"/>
      <c r="B31" s="97" t="s">
        <v>186</v>
      </c>
      <c r="C31" s="98">
        <v>22.555</v>
      </c>
      <c r="D31" s="98"/>
      <c r="E31" s="98"/>
      <c r="F31" s="98">
        <v>125.652</v>
      </c>
      <c r="G31" s="98"/>
      <c r="H31" s="96">
        <f t="shared" si="0"/>
        <v>148.20699999999999</v>
      </c>
    </row>
    <row r="32" spans="1:8" ht="15.75" x14ac:dyDescent="0.25">
      <c r="A32" s="100"/>
      <c r="B32" s="97" t="s">
        <v>187</v>
      </c>
      <c r="C32" s="98">
        <v>21.077999999999999</v>
      </c>
      <c r="D32" s="98"/>
      <c r="E32" s="98"/>
      <c r="F32" s="98">
        <v>10.462</v>
      </c>
      <c r="G32" s="98"/>
      <c r="H32" s="96">
        <f t="shared" si="0"/>
        <v>31.54</v>
      </c>
    </row>
    <row r="33" spans="1:8" ht="15.75" x14ac:dyDescent="0.25">
      <c r="A33" s="100"/>
      <c r="B33" s="97" t="s">
        <v>188</v>
      </c>
      <c r="C33" s="98">
        <v>3.36</v>
      </c>
      <c r="D33" s="98"/>
      <c r="E33" s="98"/>
      <c r="F33" s="98">
        <v>14.12</v>
      </c>
      <c r="G33" s="98"/>
      <c r="H33" s="96">
        <f t="shared" si="0"/>
        <v>17.48</v>
      </c>
    </row>
    <row r="34" spans="1:8" ht="15.75" x14ac:dyDescent="0.25">
      <c r="A34" s="100"/>
      <c r="B34" s="97" t="s">
        <v>189</v>
      </c>
      <c r="C34" s="98">
        <v>23.263000000000002</v>
      </c>
      <c r="D34" s="98"/>
      <c r="E34" s="98"/>
      <c r="F34" s="98">
        <v>209.82499999999999</v>
      </c>
      <c r="G34" s="98"/>
      <c r="H34" s="96">
        <f t="shared" si="0"/>
        <v>233.08799999999999</v>
      </c>
    </row>
    <row r="35" spans="1:8" ht="15.75" x14ac:dyDescent="0.25">
      <c r="A35" s="100"/>
      <c r="B35" s="97" t="s">
        <v>190</v>
      </c>
      <c r="C35" s="98">
        <v>3.6960000000000002</v>
      </c>
      <c r="D35" s="98"/>
      <c r="E35" s="98"/>
      <c r="F35" s="98">
        <v>0.318</v>
      </c>
      <c r="G35" s="98"/>
      <c r="H35" s="96">
        <f t="shared" si="0"/>
        <v>4.0140000000000002</v>
      </c>
    </row>
    <row r="36" spans="1:8" ht="15.75" x14ac:dyDescent="0.25">
      <c r="A36" s="99">
        <v>4</v>
      </c>
      <c r="B36" s="97" t="s">
        <v>123</v>
      </c>
      <c r="C36" s="98">
        <v>964.85699999999997</v>
      </c>
      <c r="D36" s="98"/>
      <c r="E36" s="98"/>
      <c r="F36" s="98">
        <v>84230.762000000002</v>
      </c>
      <c r="G36" s="98">
        <v>117.384</v>
      </c>
      <c r="H36" s="96">
        <f t="shared" si="0"/>
        <v>85313.003000000012</v>
      </c>
    </row>
    <row r="37" spans="1:8" ht="15.75" x14ac:dyDescent="0.25">
      <c r="A37" s="94">
        <v>5</v>
      </c>
      <c r="B37" s="95" t="s">
        <v>124</v>
      </c>
      <c r="C37" s="96">
        <f>SUM(C38:C39)</f>
        <v>1474249.817</v>
      </c>
      <c r="D37" s="96">
        <f>SUM(D38:D39)</f>
        <v>46247.542999999998</v>
      </c>
      <c r="E37" s="96">
        <f>SUM(E38:E39)</f>
        <v>1592829.084</v>
      </c>
      <c r="F37" s="96">
        <f>SUM(F38:F39)</f>
        <v>66322384.803999998</v>
      </c>
      <c r="G37" s="96">
        <f>SUM(G38:G39)</f>
        <v>105558.398</v>
      </c>
      <c r="H37" s="96">
        <f t="shared" si="0"/>
        <v>69541269.645999998</v>
      </c>
    </row>
    <row r="38" spans="1:8" ht="15.75" x14ac:dyDescent="0.25">
      <c r="A38" s="468"/>
      <c r="B38" s="97" t="s">
        <v>125</v>
      </c>
      <c r="C38" s="101">
        <v>1431847.422</v>
      </c>
      <c r="D38" s="101">
        <v>46247.542999999998</v>
      </c>
      <c r="E38" s="98">
        <v>1592829.084</v>
      </c>
      <c r="F38" s="98">
        <v>1430830.0689999999</v>
      </c>
      <c r="G38" s="98">
        <v>105558.398</v>
      </c>
      <c r="H38" s="96">
        <f t="shared" si="0"/>
        <v>4607312.5159999998</v>
      </c>
    </row>
    <row r="39" spans="1:8" ht="15.75" x14ac:dyDescent="0.25">
      <c r="A39" s="470"/>
      <c r="B39" s="97" t="s">
        <v>126</v>
      </c>
      <c r="C39" s="98">
        <v>42402.394999999997</v>
      </c>
      <c r="D39" s="98"/>
      <c r="E39" s="98"/>
      <c r="F39" s="98">
        <v>64891554.734999999</v>
      </c>
      <c r="G39" s="98"/>
      <c r="H39" s="96">
        <f t="shared" si="0"/>
        <v>64933957.130000003</v>
      </c>
    </row>
    <row r="40" spans="1:8" ht="15.75" x14ac:dyDescent="0.25">
      <c r="A40" s="113"/>
      <c r="B40" s="114"/>
      <c r="C40" s="115"/>
      <c r="D40" s="115"/>
      <c r="E40" s="115"/>
      <c r="F40" s="115"/>
      <c r="G40" s="115"/>
      <c r="H40" s="215"/>
    </row>
    <row r="41" spans="1:8" ht="15.75" x14ac:dyDescent="0.25">
      <c r="A41" s="117"/>
      <c r="B41" s="118"/>
      <c r="C41" s="119"/>
      <c r="D41" s="119"/>
      <c r="E41" s="119"/>
      <c r="F41" s="119"/>
      <c r="G41" s="119"/>
      <c r="H41" s="216"/>
    </row>
    <row r="42" spans="1:8" ht="15.75" x14ac:dyDescent="0.25">
      <c r="A42" s="473" t="s">
        <v>1</v>
      </c>
      <c r="B42" s="466" t="s">
        <v>77</v>
      </c>
      <c r="C42" s="471" t="s">
        <v>166</v>
      </c>
      <c r="D42" s="102" t="s">
        <v>167</v>
      </c>
      <c r="E42" s="471" t="s">
        <v>82</v>
      </c>
      <c r="F42" s="102" t="s">
        <v>168</v>
      </c>
      <c r="G42" s="102" t="s">
        <v>169</v>
      </c>
      <c r="H42" s="475" t="s">
        <v>90</v>
      </c>
    </row>
    <row r="43" spans="1:8" ht="15.75" x14ac:dyDescent="0.25">
      <c r="A43" s="474"/>
      <c r="B43" s="467"/>
      <c r="C43" s="472"/>
      <c r="D43" s="103" t="s">
        <v>170</v>
      </c>
      <c r="E43" s="472"/>
      <c r="F43" s="103" t="s">
        <v>171</v>
      </c>
      <c r="G43" s="103" t="s">
        <v>95</v>
      </c>
      <c r="H43" s="478"/>
    </row>
    <row r="44" spans="1:8" ht="15.75" x14ac:dyDescent="0.25">
      <c r="A44" s="99">
        <v>6</v>
      </c>
      <c r="B44" s="97" t="s">
        <v>127</v>
      </c>
      <c r="C44" s="98">
        <v>14209.203</v>
      </c>
      <c r="D44" s="98">
        <v>8.2159999999999993</v>
      </c>
      <c r="E44" s="98"/>
      <c r="F44" s="98">
        <v>51740.857000000004</v>
      </c>
      <c r="G44" s="98"/>
      <c r="H44" s="96">
        <f t="shared" si="0"/>
        <v>65958.275999999998</v>
      </c>
    </row>
    <row r="45" spans="1:8" ht="15.75" x14ac:dyDescent="0.25">
      <c r="A45" s="99">
        <v>7</v>
      </c>
      <c r="B45" s="97" t="s">
        <v>128</v>
      </c>
      <c r="C45" s="98">
        <v>129.59299999999999</v>
      </c>
      <c r="D45" s="98"/>
      <c r="E45" s="98"/>
      <c r="F45" s="98">
        <v>332.18599999999998</v>
      </c>
      <c r="G45" s="98"/>
      <c r="H45" s="96">
        <f t="shared" si="0"/>
        <v>461.779</v>
      </c>
    </row>
    <row r="46" spans="1:8" ht="15.75" x14ac:dyDescent="0.25">
      <c r="A46" s="99">
        <v>8</v>
      </c>
      <c r="B46" s="97" t="s">
        <v>129</v>
      </c>
      <c r="C46" s="98">
        <v>3074.1260000000002</v>
      </c>
      <c r="D46" s="98">
        <v>16.524000000000001</v>
      </c>
      <c r="E46" s="98"/>
      <c r="F46" s="98">
        <v>42616.881000000001</v>
      </c>
      <c r="G46" s="98">
        <v>107.477</v>
      </c>
      <c r="H46" s="96">
        <f t="shared" si="0"/>
        <v>45815.008000000002</v>
      </c>
    </row>
    <row r="47" spans="1:8" ht="15.75" x14ac:dyDescent="0.25">
      <c r="A47" s="99">
        <v>9</v>
      </c>
      <c r="B47" s="97" t="s">
        <v>130</v>
      </c>
      <c r="C47" s="98">
        <v>249.571</v>
      </c>
      <c r="D47" s="98"/>
      <c r="E47" s="98"/>
      <c r="F47" s="98">
        <v>25416.395</v>
      </c>
      <c r="G47" s="98">
        <v>1677.2719999999999</v>
      </c>
      <c r="H47" s="96">
        <f t="shared" si="0"/>
        <v>27343.238000000001</v>
      </c>
    </row>
    <row r="48" spans="1:8" ht="15.75" x14ac:dyDescent="0.25">
      <c r="A48" s="99">
        <v>10</v>
      </c>
      <c r="B48" s="97" t="s">
        <v>131</v>
      </c>
      <c r="C48" s="101">
        <v>127.172</v>
      </c>
      <c r="D48" s="98"/>
      <c r="E48" s="98"/>
      <c r="F48" s="98">
        <v>2477.8449999999998</v>
      </c>
      <c r="G48" s="98"/>
      <c r="H48" s="96">
        <f t="shared" si="0"/>
        <v>2605.0169999999998</v>
      </c>
    </row>
    <row r="49" spans="1:8" ht="15.75" x14ac:dyDescent="0.25">
      <c r="A49" s="99">
        <v>11</v>
      </c>
      <c r="B49" s="97" t="s">
        <v>132</v>
      </c>
      <c r="C49" s="98">
        <v>6452.7730000000001</v>
      </c>
      <c r="D49" s="98"/>
      <c r="E49" s="98"/>
      <c r="F49" s="98">
        <v>12894.438</v>
      </c>
      <c r="G49" s="98">
        <v>45.999000000000002</v>
      </c>
      <c r="H49" s="96">
        <f t="shared" si="0"/>
        <v>19393.21</v>
      </c>
    </row>
    <row r="50" spans="1:8" ht="15.75" x14ac:dyDescent="0.25">
      <c r="A50" s="99">
        <v>12</v>
      </c>
      <c r="B50" s="97" t="s">
        <v>133</v>
      </c>
      <c r="C50" s="98">
        <v>37.194000000000003</v>
      </c>
      <c r="D50" s="98"/>
      <c r="E50" s="98"/>
      <c r="F50" s="98">
        <v>370.40699999999998</v>
      </c>
      <c r="G50" s="98"/>
      <c r="H50" s="96">
        <f t="shared" si="0"/>
        <v>407.601</v>
      </c>
    </row>
    <row r="51" spans="1:8" ht="15.75" x14ac:dyDescent="0.25">
      <c r="A51" s="99">
        <v>13</v>
      </c>
      <c r="B51" s="97" t="s">
        <v>134</v>
      </c>
      <c r="C51" s="98">
        <v>6159.2150000000001</v>
      </c>
      <c r="D51" s="98"/>
      <c r="E51" s="98"/>
      <c r="F51" s="98">
        <v>152898.98199999999</v>
      </c>
      <c r="G51" s="98"/>
      <c r="H51" s="96">
        <f t="shared" si="0"/>
        <v>159058.19699999999</v>
      </c>
    </row>
    <row r="52" spans="1:8" ht="15.75" x14ac:dyDescent="0.25">
      <c r="A52" s="99">
        <v>14</v>
      </c>
      <c r="B52" s="97" t="s">
        <v>135</v>
      </c>
      <c r="C52" s="98">
        <v>171.756</v>
      </c>
      <c r="D52" s="98"/>
      <c r="E52" s="98"/>
      <c r="F52" s="98">
        <v>1971.1310000000001</v>
      </c>
      <c r="G52" s="98"/>
      <c r="H52" s="96">
        <f t="shared" si="0"/>
        <v>2142.8870000000002</v>
      </c>
    </row>
    <row r="53" spans="1:8" ht="15.75" x14ac:dyDescent="0.25">
      <c r="A53" s="99">
        <v>15</v>
      </c>
      <c r="B53" s="97" t="s">
        <v>136</v>
      </c>
      <c r="C53" s="98">
        <v>6511.1120000000001</v>
      </c>
      <c r="D53" s="98"/>
      <c r="E53" s="98"/>
      <c r="F53" s="98">
        <v>21772.190999999999</v>
      </c>
      <c r="G53" s="98"/>
      <c r="H53" s="96">
        <f t="shared" si="0"/>
        <v>28283.303</v>
      </c>
    </row>
    <row r="54" spans="1:8" ht="15.75" x14ac:dyDescent="0.25">
      <c r="A54" s="99">
        <v>16</v>
      </c>
      <c r="B54" s="97" t="s">
        <v>137</v>
      </c>
      <c r="C54" s="101">
        <v>56.399000000000001</v>
      </c>
      <c r="D54" s="98"/>
      <c r="E54" s="98"/>
      <c r="F54" s="98">
        <v>473.89800000000002</v>
      </c>
      <c r="G54" s="98"/>
      <c r="H54" s="96">
        <f t="shared" si="0"/>
        <v>530.29700000000003</v>
      </c>
    </row>
    <row r="55" spans="1:8" ht="15.75" x14ac:dyDescent="0.25">
      <c r="A55" s="99">
        <v>17</v>
      </c>
      <c r="B55" s="97" t="s">
        <v>138</v>
      </c>
      <c r="C55" s="98">
        <v>162.13999999999999</v>
      </c>
      <c r="D55" s="98"/>
      <c r="E55" s="98"/>
      <c r="F55" s="98">
        <v>20864.198</v>
      </c>
      <c r="G55" s="98">
        <v>3219.2869999999998</v>
      </c>
      <c r="H55" s="96">
        <f t="shared" si="0"/>
        <v>24245.625</v>
      </c>
    </row>
    <row r="56" spans="1:8" ht="15.75" x14ac:dyDescent="0.25">
      <c r="A56" s="99">
        <v>18</v>
      </c>
      <c r="B56" s="97" t="s">
        <v>139</v>
      </c>
      <c r="C56" s="98">
        <v>407.197</v>
      </c>
      <c r="D56" s="98"/>
      <c r="E56" s="98"/>
      <c r="F56" s="98">
        <v>18246.344000000001</v>
      </c>
      <c r="G56" s="98">
        <v>52.85</v>
      </c>
      <c r="H56" s="96">
        <f t="shared" si="0"/>
        <v>18706.391</v>
      </c>
    </row>
    <row r="57" spans="1:8" ht="15.75" x14ac:dyDescent="0.25">
      <c r="A57" s="99">
        <v>19</v>
      </c>
      <c r="B57" s="97" t="s">
        <v>140</v>
      </c>
      <c r="C57" s="98">
        <v>258.30599999999998</v>
      </c>
      <c r="D57" s="98"/>
      <c r="E57" s="98"/>
      <c r="F57" s="98">
        <v>2568.3850000000002</v>
      </c>
      <c r="G57" s="98">
        <v>37.125</v>
      </c>
      <c r="H57" s="96">
        <f t="shared" si="0"/>
        <v>2863.8160000000003</v>
      </c>
    </row>
    <row r="58" spans="1:8" ht="15.75" x14ac:dyDescent="0.25">
      <c r="A58" s="99">
        <v>20</v>
      </c>
      <c r="B58" s="97" t="s">
        <v>141</v>
      </c>
      <c r="C58" s="98">
        <v>205.27199999999999</v>
      </c>
      <c r="D58" s="98"/>
      <c r="E58" s="98"/>
      <c r="F58" s="98">
        <v>122.36</v>
      </c>
      <c r="G58" s="98"/>
      <c r="H58" s="96">
        <f t="shared" si="0"/>
        <v>327.63200000000001</v>
      </c>
    </row>
    <row r="59" spans="1:8" ht="15.75" x14ac:dyDescent="0.25">
      <c r="A59" s="99">
        <v>21</v>
      </c>
      <c r="B59" s="97" t="s">
        <v>142</v>
      </c>
      <c r="C59" s="98">
        <v>307.089</v>
      </c>
      <c r="D59" s="98"/>
      <c r="E59" s="98"/>
      <c r="F59" s="98">
        <v>2545.7809999999999</v>
      </c>
      <c r="G59" s="98"/>
      <c r="H59" s="96">
        <f t="shared" si="0"/>
        <v>2852.87</v>
      </c>
    </row>
    <row r="60" spans="1:8" ht="15.75" x14ac:dyDescent="0.25">
      <c r="A60" s="99">
        <v>22</v>
      </c>
      <c r="B60" s="97" t="s">
        <v>143</v>
      </c>
      <c r="C60" s="98">
        <v>879.76900000000001</v>
      </c>
      <c r="D60" s="98"/>
      <c r="E60" s="98"/>
      <c r="F60" s="98">
        <v>139.06700000000001</v>
      </c>
      <c r="G60" s="98"/>
      <c r="H60" s="96">
        <f t="shared" si="0"/>
        <v>1018.836</v>
      </c>
    </row>
    <row r="61" spans="1:8" ht="15.75" x14ac:dyDescent="0.25">
      <c r="A61" s="99">
        <v>23</v>
      </c>
      <c r="B61" s="97" t="s">
        <v>144</v>
      </c>
      <c r="C61" s="104">
        <v>8314.4490000000005</v>
      </c>
      <c r="D61" s="98">
        <v>3.5000000000000003E-2</v>
      </c>
      <c r="E61" s="98"/>
      <c r="F61" s="98">
        <v>7865.4380000000001</v>
      </c>
      <c r="G61" s="98">
        <v>3.0750000000000002</v>
      </c>
      <c r="H61" s="96">
        <f t="shared" si="0"/>
        <v>16182.997000000001</v>
      </c>
    </row>
    <row r="62" spans="1:8" ht="15.75" x14ac:dyDescent="0.25">
      <c r="A62" s="99">
        <v>24</v>
      </c>
      <c r="B62" s="97" t="s">
        <v>145</v>
      </c>
      <c r="C62" s="98">
        <v>51.856000000000002</v>
      </c>
      <c r="D62" s="98"/>
      <c r="E62" s="98"/>
      <c r="F62" s="98">
        <v>26153.383000000002</v>
      </c>
      <c r="G62" s="98"/>
      <c r="H62" s="96">
        <f t="shared" si="0"/>
        <v>26205.239000000001</v>
      </c>
    </row>
    <row r="63" spans="1:8" ht="15.75" x14ac:dyDescent="0.25">
      <c r="A63" s="99">
        <v>25</v>
      </c>
      <c r="B63" s="97" t="s">
        <v>146</v>
      </c>
      <c r="C63" s="98">
        <v>146.00899999999999</v>
      </c>
      <c r="D63" s="98"/>
      <c r="E63" s="98"/>
      <c r="F63" s="98">
        <v>543.49599999999998</v>
      </c>
      <c r="G63" s="98"/>
      <c r="H63" s="96">
        <f t="shared" si="0"/>
        <v>689.505</v>
      </c>
    </row>
    <row r="64" spans="1:8" ht="15.75" x14ac:dyDescent="0.25">
      <c r="A64" s="99">
        <v>26</v>
      </c>
      <c r="B64" s="97" t="s">
        <v>147</v>
      </c>
      <c r="C64" s="98">
        <v>32.380000000000003</v>
      </c>
      <c r="D64" s="98"/>
      <c r="E64" s="98"/>
      <c r="F64" s="98">
        <v>49.207000000000001</v>
      </c>
      <c r="G64" s="98"/>
      <c r="H64" s="96">
        <f t="shared" si="0"/>
        <v>81.587000000000003</v>
      </c>
    </row>
    <row r="65" spans="1:9" ht="15.75" x14ac:dyDescent="0.25">
      <c r="A65" s="105">
        <v>27</v>
      </c>
      <c r="B65" s="106" t="s">
        <v>148</v>
      </c>
      <c r="C65" s="98">
        <v>44.204000000000001</v>
      </c>
      <c r="D65" s="98"/>
      <c r="E65" s="98"/>
      <c r="F65" s="98">
        <v>124.199</v>
      </c>
      <c r="G65" s="98"/>
      <c r="H65" s="96">
        <f t="shared" si="0"/>
        <v>168.40299999999999</v>
      </c>
    </row>
    <row r="66" spans="1:9" ht="15.75" x14ac:dyDescent="0.25">
      <c r="A66" s="105">
        <v>28</v>
      </c>
      <c r="B66" s="106" t="s">
        <v>149</v>
      </c>
      <c r="C66" s="98">
        <v>34.061</v>
      </c>
      <c r="D66" s="98"/>
      <c r="E66" s="98"/>
      <c r="F66" s="98">
        <v>2136.2080000000001</v>
      </c>
      <c r="G66" s="98"/>
      <c r="H66" s="96">
        <f t="shared" si="0"/>
        <v>2170.2690000000002</v>
      </c>
    </row>
    <row r="67" spans="1:9" ht="15.75" x14ac:dyDescent="0.25">
      <c r="A67" s="105">
        <v>29</v>
      </c>
      <c r="B67" s="106" t="s">
        <v>150</v>
      </c>
      <c r="C67" s="98">
        <v>28.754999999999999</v>
      </c>
      <c r="D67" s="98"/>
      <c r="E67" s="98"/>
      <c r="F67" s="98">
        <v>11.672000000000001</v>
      </c>
      <c r="G67" s="98"/>
      <c r="H67" s="96">
        <f t="shared" si="0"/>
        <v>40.427</v>
      </c>
    </row>
    <row r="68" spans="1:9" ht="15.75" x14ac:dyDescent="0.25">
      <c r="A68" s="105">
        <v>30</v>
      </c>
      <c r="B68" s="106" t="s">
        <v>151</v>
      </c>
      <c r="C68" s="98">
        <v>-43829.41</v>
      </c>
      <c r="D68" s="98"/>
      <c r="E68" s="98"/>
      <c r="F68" s="98">
        <v>43829.411999999997</v>
      </c>
      <c r="G68" s="98"/>
      <c r="H68" s="96">
        <f t="shared" si="0"/>
        <v>1.999999993131496E-3</v>
      </c>
    </row>
    <row r="69" spans="1:9" ht="15.75" x14ac:dyDescent="0.25">
      <c r="A69" s="94">
        <v>31</v>
      </c>
      <c r="B69" s="95" t="s">
        <v>152</v>
      </c>
      <c r="C69" s="96">
        <f>SUM(C70:C75)</f>
        <v>1721.5009999999997</v>
      </c>
      <c r="D69" s="96">
        <f>SUM(D70:D75)</f>
        <v>1.212</v>
      </c>
      <c r="E69" s="96">
        <f>SUM(E70:E75)</f>
        <v>0</v>
      </c>
      <c r="F69" s="96">
        <f>SUM(F70:F75)</f>
        <v>15023.418000000001</v>
      </c>
      <c r="G69" s="96">
        <f>SUM(G70:G75)</f>
        <v>664.78300000000002</v>
      </c>
      <c r="H69" s="96">
        <f t="shared" si="0"/>
        <v>17410.914000000001</v>
      </c>
    </row>
    <row r="70" spans="1:9" ht="15.75" x14ac:dyDescent="0.25">
      <c r="A70" s="468"/>
      <c r="B70" s="106" t="s">
        <v>153</v>
      </c>
      <c r="C70" s="98">
        <v>1056.1379999999999</v>
      </c>
      <c r="D70" s="98"/>
      <c r="E70" s="98"/>
      <c r="F70" s="98">
        <v>829.59900000000005</v>
      </c>
      <c r="G70" s="98">
        <v>113.25</v>
      </c>
      <c r="H70" s="96">
        <f t="shared" si="0"/>
        <v>1998.9870000000001</v>
      </c>
    </row>
    <row r="71" spans="1:9" ht="15.75" x14ac:dyDescent="0.25">
      <c r="A71" s="469"/>
      <c r="B71" s="106" t="s">
        <v>154</v>
      </c>
      <c r="C71" s="98">
        <v>557.529</v>
      </c>
      <c r="D71" s="98">
        <v>1.212</v>
      </c>
      <c r="E71" s="98"/>
      <c r="F71" s="98">
        <v>13192.637000000001</v>
      </c>
      <c r="G71" s="98">
        <v>551.53300000000002</v>
      </c>
      <c r="H71" s="96">
        <f t="shared" si="0"/>
        <v>14302.911</v>
      </c>
    </row>
    <row r="72" spans="1:9" ht="15.75" x14ac:dyDescent="0.25">
      <c r="A72" s="469"/>
      <c r="B72" s="106" t="s">
        <v>155</v>
      </c>
      <c r="C72" s="101">
        <v>15.147</v>
      </c>
      <c r="D72" s="98"/>
      <c r="E72" s="98"/>
      <c r="F72" s="98">
        <v>88.644000000000005</v>
      </c>
      <c r="G72" s="98"/>
      <c r="H72" s="96">
        <f>SUM(C72:G72)</f>
        <v>103.79100000000001</v>
      </c>
    </row>
    <row r="73" spans="1:9" ht="15.75" x14ac:dyDescent="0.25">
      <c r="A73" s="469"/>
      <c r="B73" s="106" t="s">
        <v>156</v>
      </c>
      <c r="C73" s="101">
        <v>7.8460000000000001</v>
      </c>
      <c r="D73" s="98"/>
      <c r="E73" s="98"/>
      <c r="F73" s="98"/>
      <c r="G73" s="98"/>
      <c r="H73" s="96">
        <f>SUM(C73:G73)</f>
        <v>7.8460000000000001</v>
      </c>
    </row>
    <row r="74" spans="1:9" ht="15.75" x14ac:dyDescent="0.25">
      <c r="A74" s="469"/>
      <c r="B74" s="106" t="s">
        <v>157</v>
      </c>
      <c r="C74" s="101"/>
      <c r="D74" s="98"/>
      <c r="E74" s="98"/>
      <c r="F74" s="98">
        <v>904.69500000000005</v>
      </c>
      <c r="G74" s="98"/>
      <c r="H74" s="96">
        <f>SUM(C74:G74)</f>
        <v>904.69500000000005</v>
      </c>
    </row>
    <row r="75" spans="1:9" ht="15.75" x14ac:dyDescent="0.25">
      <c r="A75" s="470"/>
      <c r="B75" s="106" t="s">
        <v>191</v>
      </c>
      <c r="C75" s="98">
        <v>84.840999999999994</v>
      </c>
      <c r="D75" s="98"/>
      <c r="E75" s="98"/>
      <c r="F75" s="98">
        <v>7.843</v>
      </c>
      <c r="G75" s="98"/>
      <c r="H75" s="96">
        <f>SUM(C75:G75)</f>
        <v>92.683999999999997</v>
      </c>
    </row>
    <row r="76" spans="1:9" ht="15.75" x14ac:dyDescent="0.25">
      <c r="A76" s="99">
        <v>32</v>
      </c>
      <c r="B76" s="106" t="s">
        <v>159</v>
      </c>
      <c r="C76" s="98">
        <v>574.59699999999998</v>
      </c>
      <c r="D76" s="98"/>
      <c r="E76" s="98"/>
      <c r="F76" s="98">
        <v>1810.9760000000001</v>
      </c>
      <c r="G76" s="98"/>
      <c r="H76" s="96">
        <f>SUM(C76:G76)</f>
        <v>2385.5730000000003</v>
      </c>
    </row>
    <row r="77" spans="1:9" ht="15.75" x14ac:dyDescent="0.25">
      <c r="A77" s="463" t="s">
        <v>160</v>
      </c>
      <c r="B77" s="464"/>
      <c r="C77" s="96">
        <f t="shared" ref="C77:H77" si="1">C6+C13+C16+C36+C37+C44+C45+C46+C47+C48+C49+C50+C51+C52+C53+C54+C55+C56+C57+C58+C59+C60+C61+C62+C63+C64+C65+C66+C67+C68+C69+C76</f>
        <v>1488709.8659999999</v>
      </c>
      <c r="D77" s="96">
        <f t="shared" si="1"/>
        <v>46273.53</v>
      </c>
      <c r="E77" s="96">
        <f t="shared" si="1"/>
        <v>1592829.084</v>
      </c>
      <c r="F77" s="96">
        <f t="shared" si="1"/>
        <v>66870503.61999999</v>
      </c>
      <c r="G77" s="96">
        <f t="shared" si="1"/>
        <v>111486.29999999999</v>
      </c>
      <c r="H77" s="96">
        <f t="shared" si="1"/>
        <v>70109802.399999976</v>
      </c>
      <c r="I77" s="107"/>
    </row>
    <row r="78" spans="1:9" x14ac:dyDescent="0.25">
      <c r="A78" s="108"/>
      <c r="B78" s="108"/>
      <c r="C78" s="108"/>
      <c r="D78" s="108"/>
      <c r="E78" s="108"/>
      <c r="F78" s="108"/>
      <c r="G78" s="108"/>
      <c r="H78" s="108"/>
    </row>
    <row r="79" spans="1:9" x14ac:dyDescent="0.25">
      <c r="H79" s="109"/>
    </row>
    <row r="80" spans="1:9" x14ac:dyDescent="0.25">
      <c r="H80" s="110"/>
    </row>
  </sheetData>
  <mergeCells count="16">
    <mergeCell ref="A1:H1"/>
    <mergeCell ref="A3:A4"/>
    <mergeCell ref="B3:B4"/>
    <mergeCell ref="C3:C4"/>
    <mergeCell ref="E3:E4"/>
    <mergeCell ref="H3:H4"/>
    <mergeCell ref="E42:E43"/>
    <mergeCell ref="H42:H43"/>
    <mergeCell ref="A70:A75"/>
    <mergeCell ref="A77:B77"/>
    <mergeCell ref="A7:A12"/>
    <mergeCell ref="A17:A24"/>
    <mergeCell ref="A38:A39"/>
    <mergeCell ref="A42:A43"/>
    <mergeCell ref="B42:B43"/>
    <mergeCell ref="C42:C43"/>
  </mergeCells>
  <pageMargins left="0.24" right="0.2" top="0.34" bottom="0.34" header="0.31496062992125984" footer="0.31496062992125984"/>
  <pageSetup paperSize="9" scale="90" orientation="landscape" r:id="rId1"/>
  <rowBreaks count="1" manualBreakCount="1">
    <brk id="4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0"/>
  <sheetViews>
    <sheetView rightToLeft="1" view="pageBreakPreview" topLeftCell="A43" zoomScale="60" zoomScaleNormal="100" workbookViewId="0">
      <selection activeCell="C40" sqref="C40"/>
    </sheetView>
  </sheetViews>
  <sheetFormatPr defaultColWidth="20.375" defaultRowHeight="15" x14ac:dyDescent="0.25"/>
  <cols>
    <col min="1" max="1" width="7.75" style="90" customWidth="1"/>
    <col min="2" max="2" width="34.25" style="89" customWidth="1"/>
    <col min="3" max="3" width="15.25" style="89" customWidth="1"/>
    <col min="4" max="4" width="13.875" style="89" customWidth="1"/>
    <col min="5" max="5" width="14.25" style="89" customWidth="1"/>
    <col min="6" max="6" width="16.875" style="89" customWidth="1"/>
    <col min="7" max="7" width="15.375" style="89" customWidth="1"/>
    <col min="8" max="8" width="16.875" style="89" customWidth="1"/>
    <col min="9" max="16384" width="20.375" style="89"/>
  </cols>
  <sheetData>
    <row r="1" spans="1:8" ht="18.75" x14ac:dyDescent="0.3">
      <c r="A1" s="443" t="s">
        <v>192</v>
      </c>
      <c r="B1" s="443"/>
      <c r="C1" s="443"/>
      <c r="D1" s="443"/>
      <c r="E1" s="443"/>
      <c r="F1" s="443"/>
      <c r="G1" s="443"/>
      <c r="H1" s="443"/>
    </row>
    <row r="2" spans="1:8" x14ac:dyDescent="0.25">
      <c r="H2" s="91"/>
    </row>
    <row r="3" spans="1:8" x14ac:dyDescent="0.25">
      <c r="A3" s="475" t="s">
        <v>1</v>
      </c>
      <c r="B3" s="475" t="s">
        <v>77</v>
      </c>
      <c r="C3" s="475" t="s">
        <v>166</v>
      </c>
      <c r="D3" s="92" t="s">
        <v>167</v>
      </c>
      <c r="E3" s="475" t="s">
        <v>82</v>
      </c>
      <c r="F3" s="92" t="s">
        <v>168</v>
      </c>
      <c r="G3" s="92" t="s">
        <v>169</v>
      </c>
      <c r="H3" s="475" t="s">
        <v>90</v>
      </c>
    </row>
    <row r="4" spans="1:8" x14ac:dyDescent="0.25">
      <c r="A4" s="476"/>
      <c r="B4" s="477"/>
      <c r="C4" s="476"/>
      <c r="D4" s="112" t="s">
        <v>170</v>
      </c>
      <c r="E4" s="476"/>
      <c r="F4" s="112" t="s">
        <v>171</v>
      </c>
      <c r="G4" s="112" t="s">
        <v>95</v>
      </c>
      <c r="H4" s="476"/>
    </row>
    <row r="5" spans="1:8" x14ac:dyDescent="0.25">
      <c r="A5" s="93"/>
      <c r="B5" s="111"/>
      <c r="C5" s="93"/>
      <c r="D5" s="93"/>
      <c r="E5" s="93"/>
      <c r="F5" s="93"/>
      <c r="G5" s="93"/>
      <c r="H5" s="93"/>
    </row>
    <row r="6" spans="1:8" ht="15.75" x14ac:dyDescent="0.25">
      <c r="A6" s="94">
        <v>1</v>
      </c>
      <c r="B6" s="95" t="s">
        <v>100</v>
      </c>
      <c r="C6" s="96">
        <f>SUM(C7:C12)</f>
        <v>8482</v>
      </c>
      <c r="D6" s="96">
        <f>SUM(D7:D12)</f>
        <v>0</v>
      </c>
      <c r="E6" s="96">
        <f>SUM(E7:E12)</f>
        <v>0</v>
      </c>
      <c r="F6" s="96">
        <f>SUM(F7:F12)</f>
        <v>545.5</v>
      </c>
      <c r="G6" s="96">
        <f>SUM(G7:G12)</f>
        <v>36</v>
      </c>
      <c r="H6" s="96">
        <f t="shared" ref="H6:H71" si="0">SUM(C6:G6)</f>
        <v>9063.5</v>
      </c>
    </row>
    <row r="7" spans="1:8" ht="15.75" x14ac:dyDescent="0.25">
      <c r="A7" s="468"/>
      <c r="B7" s="97" t="s">
        <v>101</v>
      </c>
      <c r="C7" s="98">
        <v>8000</v>
      </c>
      <c r="D7" s="98"/>
      <c r="E7" s="98"/>
      <c r="F7" s="98">
        <v>50</v>
      </c>
      <c r="G7" s="98">
        <v>25</v>
      </c>
      <c r="H7" s="96">
        <f t="shared" si="0"/>
        <v>8075</v>
      </c>
    </row>
    <row r="8" spans="1:8" ht="15.75" x14ac:dyDescent="0.25">
      <c r="A8" s="469"/>
      <c r="B8" s="97" t="s">
        <v>102</v>
      </c>
      <c r="C8" s="98">
        <v>35</v>
      </c>
      <c r="D8" s="98"/>
      <c r="E8" s="98"/>
      <c r="F8" s="98"/>
      <c r="G8" s="98"/>
      <c r="H8" s="96">
        <f t="shared" si="0"/>
        <v>35</v>
      </c>
    </row>
    <row r="9" spans="1:8" ht="15.75" x14ac:dyDescent="0.25">
      <c r="A9" s="469"/>
      <c r="B9" s="97" t="s">
        <v>172</v>
      </c>
      <c r="C9" s="98">
        <v>300</v>
      </c>
      <c r="D9" s="98"/>
      <c r="E9" s="98"/>
      <c r="F9" s="98">
        <v>70</v>
      </c>
      <c r="G9" s="98"/>
      <c r="H9" s="96">
        <f t="shared" si="0"/>
        <v>370</v>
      </c>
    </row>
    <row r="10" spans="1:8" ht="15.75" x14ac:dyDescent="0.25">
      <c r="A10" s="469"/>
      <c r="B10" s="97" t="s">
        <v>173</v>
      </c>
      <c r="C10" s="98">
        <v>12</v>
      </c>
      <c r="D10" s="98"/>
      <c r="E10" s="98"/>
      <c r="F10" s="98"/>
      <c r="G10" s="98"/>
      <c r="H10" s="96">
        <f t="shared" si="0"/>
        <v>12</v>
      </c>
    </row>
    <row r="11" spans="1:8" ht="15.75" x14ac:dyDescent="0.25">
      <c r="A11" s="469"/>
      <c r="B11" s="97" t="s">
        <v>174</v>
      </c>
      <c r="C11" s="98">
        <v>65</v>
      </c>
      <c r="D11" s="98"/>
      <c r="E11" s="98"/>
      <c r="F11" s="98">
        <v>337</v>
      </c>
      <c r="G11" s="98">
        <v>11</v>
      </c>
      <c r="H11" s="96">
        <f t="shared" si="0"/>
        <v>413</v>
      </c>
    </row>
    <row r="12" spans="1:8" ht="15.75" x14ac:dyDescent="0.25">
      <c r="A12" s="470"/>
      <c r="B12" s="97" t="s">
        <v>175</v>
      </c>
      <c r="C12" s="98">
        <v>70</v>
      </c>
      <c r="D12" s="98"/>
      <c r="E12" s="98"/>
      <c r="F12" s="98">
        <v>88.5</v>
      </c>
      <c r="G12" s="98"/>
      <c r="H12" s="96">
        <f t="shared" si="0"/>
        <v>158.5</v>
      </c>
    </row>
    <row r="13" spans="1:8" ht="15.75" x14ac:dyDescent="0.25">
      <c r="A13" s="94">
        <v>2</v>
      </c>
      <c r="B13" s="95" t="s">
        <v>107</v>
      </c>
      <c r="C13" s="96">
        <f>C14+C15</f>
        <v>1282</v>
      </c>
      <c r="D13" s="96">
        <f>D14+D15</f>
        <v>0</v>
      </c>
      <c r="E13" s="96">
        <f>E14+E15</f>
        <v>0</v>
      </c>
      <c r="F13" s="96">
        <f>F14+F15</f>
        <v>255</v>
      </c>
      <c r="G13" s="96">
        <f>G14+G15</f>
        <v>0</v>
      </c>
      <c r="H13" s="96">
        <f t="shared" si="0"/>
        <v>1537</v>
      </c>
    </row>
    <row r="14" spans="1:8" ht="15.75" x14ac:dyDescent="0.25">
      <c r="A14" s="99"/>
      <c r="B14" s="97" t="s">
        <v>108</v>
      </c>
      <c r="C14" s="98">
        <v>1250</v>
      </c>
      <c r="D14" s="98"/>
      <c r="E14" s="98"/>
      <c r="F14" s="98">
        <v>255</v>
      </c>
      <c r="G14" s="98"/>
      <c r="H14" s="96">
        <f t="shared" si="0"/>
        <v>1505</v>
      </c>
    </row>
    <row r="15" spans="1:8" ht="15.75" x14ac:dyDescent="0.25">
      <c r="A15" s="99"/>
      <c r="B15" s="97" t="s">
        <v>176</v>
      </c>
      <c r="C15" s="98">
        <v>32</v>
      </c>
      <c r="D15" s="98"/>
      <c r="E15" s="98"/>
      <c r="F15" s="98"/>
      <c r="G15" s="98"/>
      <c r="H15" s="96">
        <f t="shared" si="0"/>
        <v>32</v>
      </c>
    </row>
    <row r="16" spans="1:8" ht="15.75" x14ac:dyDescent="0.25">
      <c r="A16" s="94">
        <v>3</v>
      </c>
      <c r="B16" s="95" t="s">
        <v>109</v>
      </c>
      <c r="C16" s="96">
        <f>SUM(C17:C35)</f>
        <v>5233</v>
      </c>
      <c r="D16" s="96">
        <f>SUM(D17:D35)</f>
        <v>0</v>
      </c>
      <c r="E16" s="96">
        <f>SUM(E17:E35)</f>
        <v>0</v>
      </c>
      <c r="F16" s="96">
        <f>SUM(F17:F35)</f>
        <v>2758.1</v>
      </c>
      <c r="G16" s="96">
        <f>SUM(G17:G35)</f>
        <v>11</v>
      </c>
      <c r="H16" s="96">
        <f t="shared" si="0"/>
        <v>8002.1</v>
      </c>
    </row>
    <row r="17" spans="1:8" ht="15.75" x14ac:dyDescent="0.25">
      <c r="A17" s="468"/>
      <c r="B17" s="97" t="s">
        <v>110</v>
      </c>
      <c r="C17" s="98">
        <v>1000</v>
      </c>
      <c r="D17" s="98"/>
      <c r="E17" s="98"/>
      <c r="F17" s="98">
        <v>850</v>
      </c>
      <c r="G17" s="98"/>
      <c r="H17" s="96">
        <f t="shared" si="0"/>
        <v>1850</v>
      </c>
    </row>
    <row r="18" spans="1:8" ht="15.75" x14ac:dyDescent="0.25">
      <c r="A18" s="469"/>
      <c r="B18" s="97" t="s">
        <v>111</v>
      </c>
      <c r="C18" s="98">
        <v>1500</v>
      </c>
      <c r="D18" s="98"/>
      <c r="E18" s="98"/>
      <c r="F18" s="98">
        <v>60</v>
      </c>
      <c r="G18" s="98"/>
      <c r="H18" s="96">
        <f t="shared" si="0"/>
        <v>1560</v>
      </c>
    </row>
    <row r="19" spans="1:8" ht="15.75" x14ac:dyDescent="0.25">
      <c r="A19" s="469"/>
      <c r="B19" s="97" t="s">
        <v>112</v>
      </c>
      <c r="C19" s="98">
        <v>600</v>
      </c>
      <c r="D19" s="98"/>
      <c r="E19" s="98"/>
      <c r="F19" s="98">
        <v>553</v>
      </c>
      <c r="G19" s="98"/>
      <c r="H19" s="96">
        <f t="shared" si="0"/>
        <v>1153</v>
      </c>
    </row>
    <row r="20" spans="1:8" ht="15.75" x14ac:dyDescent="0.25">
      <c r="A20" s="469"/>
      <c r="B20" s="97" t="s">
        <v>113</v>
      </c>
      <c r="C20" s="98">
        <v>10</v>
      </c>
      <c r="D20" s="98"/>
      <c r="E20" s="98"/>
      <c r="F20" s="98">
        <v>0.85</v>
      </c>
      <c r="G20" s="98"/>
      <c r="H20" s="96">
        <f t="shared" si="0"/>
        <v>10.85</v>
      </c>
    </row>
    <row r="21" spans="1:8" ht="15.75" x14ac:dyDescent="0.25">
      <c r="A21" s="469"/>
      <c r="B21" s="97" t="s">
        <v>114</v>
      </c>
      <c r="C21" s="98">
        <v>930</v>
      </c>
      <c r="D21" s="98"/>
      <c r="E21" s="98"/>
      <c r="F21" s="98">
        <v>657</v>
      </c>
      <c r="G21" s="98">
        <v>11</v>
      </c>
      <c r="H21" s="96">
        <f t="shared" si="0"/>
        <v>1598</v>
      </c>
    </row>
    <row r="22" spans="1:8" ht="15.75" x14ac:dyDescent="0.25">
      <c r="A22" s="469"/>
      <c r="B22" s="97" t="s">
        <v>177</v>
      </c>
      <c r="C22" s="98">
        <v>5</v>
      </c>
      <c r="D22" s="98"/>
      <c r="E22" s="98"/>
      <c r="F22" s="98"/>
      <c r="G22" s="98"/>
      <c r="H22" s="96">
        <f t="shared" si="0"/>
        <v>5</v>
      </c>
    </row>
    <row r="23" spans="1:8" ht="15.75" x14ac:dyDescent="0.25">
      <c r="A23" s="469"/>
      <c r="B23" s="97" t="s">
        <v>178</v>
      </c>
      <c r="C23" s="98">
        <v>120</v>
      </c>
      <c r="D23" s="98"/>
      <c r="E23" s="98"/>
      <c r="F23" s="98">
        <v>45</v>
      </c>
      <c r="G23" s="98"/>
      <c r="H23" s="96">
        <f t="shared" si="0"/>
        <v>165</v>
      </c>
    </row>
    <row r="24" spans="1:8" ht="15.75" x14ac:dyDescent="0.25">
      <c r="A24" s="469"/>
      <c r="B24" s="97" t="s">
        <v>179</v>
      </c>
      <c r="C24" s="98">
        <v>10</v>
      </c>
      <c r="D24" s="98"/>
      <c r="E24" s="98"/>
      <c r="F24" s="98"/>
      <c r="G24" s="98"/>
      <c r="H24" s="96">
        <f t="shared" si="0"/>
        <v>10</v>
      </c>
    </row>
    <row r="25" spans="1:8" ht="15.75" x14ac:dyDescent="0.25">
      <c r="A25" s="100"/>
      <c r="B25" s="97" t="s">
        <v>180</v>
      </c>
      <c r="C25" s="98">
        <v>25</v>
      </c>
      <c r="D25" s="98"/>
      <c r="E25" s="98"/>
      <c r="F25" s="98">
        <v>32.5</v>
      </c>
      <c r="G25" s="98"/>
      <c r="H25" s="96">
        <f t="shared" si="0"/>
        <v>57.5</v>
      </c>
    </row>
    <row r="26" spans="1:8" ht="15.75" x14ac:dyDescent="0.25">
      <c r="A26" s="100"/>
      <c r="B26" s="97" t="s">
        <v>181</v>
      </c>
      <c r="C26" s="98">
        <v>10</v>
      </c>
      <c r="D26" s="98"/>
      <c r="E26" s="98"/>
      <c r="F26" s="98"/>
      <c r="G26" s="98"/>
      <c r="H26" s="96">
        <f t="shared" si="0"/>
        <v>10</v>
      </c>
    </row>
    <row r="27" spans="1:8" ht="15.75" x14ac:dyDescent="0.25">
      <c r="A27" s="100"/>
      <c r="B27" s="97" t="s">
        <v>182</v>
      </c>
      <c r="C27" s="98">
        <v>150</v>
      </c>
      <c r="D27" s="98"/>
      <c r="E27" s="98"/>
      <c r="F27" s="98">
        <v>20</v>
      </c>
      <c r="G27" s="98"/>
      <c r="H27" s="96">
        <f t="shared" si="0"/>
        <v>170</v>
      </c>
    </row>
    <row r="28" spans="1:8" ht="15.75" x14ac:dyDescent="0.25">
      <c r="A28" s="100"/>
      <c r="B28" s="97" t="s">
        <v>183</v>
      </c>
      <c r="C28" s="98">
        <v>600</v>
      </c>
      <c r="D28" s="98"/>
      <c r="E28" s="98"/>
      <c r="F28" s="98">
        <v>507.5</v>
      </c>
      <c r="G28" s="98"/>
      <c r="H28" s="96">
        <f t="shared" si="0"/>
        <v>1107.5</v>
      </c>
    </row>
    <row r="29" spans="1:8" ht="15.75" x14ac:dyDescent="0.25">
      <c r="A29" s="100"/>
      <c r="B29" s="97" t="s">
        <v>184</v>
      </c>
      <c r="C29" s="98">
        <v>5</v>
      </c>
      <c r="D29" s="98"/>
      <c r="E29" s="98"/>
      <c r="F29" s="98"/>
      <c r="G29" s="98"/>
      <c r="H29" s="96">
        <f t="shared" si="0"/>
        <v>5</v>
      </c>
    </row>
    <row r="30" spans="1:8" ht="15.75" x14ac:dyDescent="0.25">
      <c r="A30" s="100"/>
      <c r="B30" s="97" t="s">
        <v>185</v>
      </c>
      <c r="C30" s="98">
        <v>30</v>
      </c>
      <c r="D30" s="98"/>
      <c r="E30" s="98"/>
      <c r="F30" s="98"/>
      <c r="G30" s="98"/>
      <c r="H30" s="96">
        <f t="shared" si="0"/>
        <v>30</v>
      </c>
    </row>
    <row r="31" spans="1:8" ht="15.75" x14ac:dyDescent="0.25">
      <c r="A31" s="100"/>
      <c r="B31" s="97" t="s">
        <v>186</v>
      </c>
      <c r="C31" s="98">
        <v>30</v>
      </c>
      <c r="D31" s="98"/>
      <c r="E31" s="98"/>
      <c r="F31" s="98"/>
      <c r="G31" s="98"/>
      <c r="H31" s="96">
        <f t="shared" si="0"/>
        <v>30</v>
      </c>
    </row>
    <row r="32" spans="1:8" ht="15.75" x14ac:dyDescent="0.25">
      <c r="A32" s="100"/>
      <c r="B32" s="97" t="s">
        <v>187</v>
      </c>
      <c r="C32" s="98">
        <v>25</v>
      </c>
      <c r="D32" s="98"/>
      <c r="E32" s="98"/>
      <c r="F32" s="98">
        <v>16</v>
      </c>
      <c r="G32" s="98"/>
      <c r="H32" s="96">
        <f t="shared" si="0"/>
        <v>41</v>
      </c>
    </row>
    <row r="33" spans="1:8" ht="15.75" x14ac:dyDescent="0.25">
      <c r="A33" s="100"/>
      <c r="B33" s="97" t="s">
        <v>188</v>
      </c>
      <c r="C33" s="98">
        <v>10</v>
      </c>
      <c r="D33" s="98"/>
      <c r="E33" s="98"/>
      <c r="F33" s="98"/>
      <c r="G33" s="98"/>
      <c r="H33" s="96">
        <f t="shared" si="0"/>
        <v>10</v>
      </c>
    </row>
    <row r="34" spans="1:8" ht="15.75" x14ac:dyDescent="0.25">
      <c r="A34" s="100"/>
      <c r="B34" s="97" t="s">
        <v>189</v>
      </c>
      <c r="C34" s="98">
        <v>170</v>
      </c>
      <c r="D34" s="98"/>
      <c r="E34" s="98"/>
      <c r="F34" s="98">
        <v>16.25</v>
      </c>
      <c r="G34" s="98"/>
      <c r="H34" s="96">
        <f t="shared" si="0"/>
        <v>186.25</v>
      </c>
    </row>
    <row r="35" spans="1:8" ht="15.75" x14ac:dyDescent="0.25">
      <c r="A35" s="100"/>
      <c r="B35" s="97" t="s">
        <v>190</v>
      </c>
      <c r="C35" s="98">
        <v>3</v>
      </c>
      <c r="D35" s="98"/>
      <c r="E35" s="98"/>
      <c r="F35" s="98"/>
      <c r="G35" s="98"/>
      <c r="H35" s="96">
        <f t="shared" si="0"/>
        <v>3</v>
      </c>
    </row>
    <row r="36" spans="1:8" ht="15.75" x14ac:dyDescent="0.25">
      <c r="A36" s="99">
        <v>4</v>
      </c>
      <c r="B36" s="97" t="s">
        <v>123</v>
      </c>
      <c r="C36" s="98">
        <v>532</v>
      </c>
      <c r="D36" s="98"/>
      <c r="E36" s="98"/>
      <c r="F36" s="98">
        <v>37782.5</v>
      </c>
      <c r="G36" s="98">
        <v>10</v>
      </c>
      <c r="H36" s="96">
        <f t="shared" si="0"/>
        <v>38324.5</v>
      </c>
    </row>
    <row r="37" spans="1:8" ht="15.75" x14ac:dyDescent="0.25">
      <c r="A37" s="94">
        <v>5</v>
      </c>
      <c r="B37" s="95" t="s">
        <v>124</v>
      </c>
      <c r="C37" s="96">
        <f>SUM(C38:C39)</f>
        <v>1812685.5</v>
      </c>
      <c r="D37" s="96">
        <f>SUM(D38:D39)</f>
        <v>40000</v>
      </c>
      <c r="E37" s="96">
        <f>SUM(E38:E39)</f>
        <v>0</v>
      </c>
      <c r="F37" s="96">
        <f>SUM(F38:F39)</f>
        <v>71794050.260000005</v>
      </c>
      <c r="G37" s="96">
        <f>SUM(G38:G39)</f>
        <v>1030150</v>
      </c>
      <c r="H37" s="96">
        <f t="shared" si="0"/>
        <v>74676885.760000005</v>
      </c>
    </row>
    <row r="38" spans="1:8" ht="15.75" x14ac:dyDescent="0.25">
      <c r="A38" s="468"/>
      <c r="B38" s="97" t="s">
        <v>125</v>
      </c>
      <c r="C38" s="101">
        <v>1512685.5</v>
      </c>
      <c r="D38" s="101">
        <v>40000</v>
      </c>
      <c r="E38" s="98"/>
      <c r="F38" s="98">
        <v>522467.76</v>
      </c>
      <c r="G38" s="98">
        <v>1030150</v>
      </c>
      <c r="H38" s="96">
        <f t="shared" si="0"/>
        <v>3105303.26</v>
      </c>
    </row>
    <row r="39" spans="1:8" ht="15.75" x14ac:dyDescent="0.25">
      <c r="A39" s="470"/>
      <c r="B39" s="97" t="s">
        <v>126</v>
      </c>
      <c r="C39" s="98">
        <v>300000</v>
      </c>
      <c r="D39" s="98"/>
      <c r="E39" s="98"/>
      <c r="F39" s="98">
        <v>71271582.5</v>
      </c>
      <c r="G39" s="98"/>
      <c r="H39" s="96">
        <f t="shared" si="0"/>
        <v>71571582.5</v>
      </c>
    </row>
    <row r="40" spans="1:8" ht="15.75" x14ac:dyDescent="0.25">
      <c r="A40" s="113"/>
      <c r="B40" s="114"/>
      <c r="C40" s="115"/>
      <c r="D40" s="115"/>
      <c r="E40" s="115"/>
      <c r="F40" s="115"/>
      <c r="G40" s="115"/>
      <c r="H40" s="116"/>
    </row>
    <row r="41" spans="1:8" ht="15.75" x14ac:dyDescent="0.25">
      <c r="A41" s="117"/>
      <c r="B41" s="118"/>
      <c r="C41" s="119"/>
      <c r="D41" s="119"/>
      <c r="E41" s="119"/>
      <c r="F41" s="119"/>
      <c r="G41" s="119"/>
      <c r="H41" s="120"/>
    </row>
    <row r="42" spans="1:8" ht="15.75" x14ac:dyDescent="0.25">
      <c r="A42" s="473" t="s">
        <v>1</v>
      </c>
      <c r="B42" s="466" t="s">
        <v>77</v>
      </c>
      <c r="C42" s="471" t="s">
        <v>166</v>
      </c>
      <c r="D42" s="102" t="s">
        <v>167</v>
      </c>
      <c r="E42" s="471" t="s">
        <v>82</v>
      </c>
      <c r="F42" s="102" t="s">
        <v>168</v>
      </c>
      <c r="G42" s="102" t="s">
        <v>169</v>
      </c>
      <c r="H42" s="475" t="s">
        <v>90</v>
      </c>
    </row>
    <row r="43" spans="1:8" ht="15.75" x14ac:dyDescent="0.25">
      <c r="A43" s="474"/>
      <c r="B43" s="467"/>
      <c r="C43" s="472"/>
      <c r="D43" s="103" t="s">
        <v>170</v>
      </c>
      <c r="E43" s="472"/>
      <c r="F43" s="103" t="s">
        <v>171</v>
      </c>
      <c r="G43" s="103" t="s">
        <v>95</v>
      </c>
      <c r="H43" s="478"/>
    </row>
    <row r="44" spans="1:8" ht="15.75" x14ac:dyDescent="0.25">
      <c r="A44" s="99">
        <v>6</v>
      </c>
      <c r="B44" s="97" t="s">
        <v>127</v>
      </c>
      <c r="C44" s="98">
        <v>17887</v>
      </c>
      <c r="D44" s="98"/>
      <c r="E44" s="98"/>
      <c r="F44" s="98">
        <v>73670</v>
      </c>
      <c r="G44" s="98">
        <v>500</v>
      </c>
      <c r="H44" s="96">
        <f t="shared" si="0"/>
        <v>92057</v>
      </c>
    </row>
    <row r="45" spans="1:8" ht="15.75" x14ac:dyDescent="0.25">
      <c r="A45" s="99">
        <v>7</v>
      </c>
      <c r="B45" s="97" t="s">
        <v>128</v>
      </c>
      <c r="C45" s="98">
        <v>240</v>
      </c>
      <c r="D45" s="98"/>
      <c r="E45" s="98"/>
      <c r="F45" s="98">
        <v>134.65</v>
      </c>
      <c r="G45" s="98"/>
      <c r="H45" s="96">
        <f t="shared" si="0"/>
        <v>374.65</v>
      </c>
    </row>
    <row r="46" spans="1:8" ht="15.75" x14ac:dyDescent="0.25">
      <c r="A46" s="99">
        <v>8</v>
      </c>
      <c r="B46" s="97" t="s">
        <v>129</v>
      </c>
      <c r="C46" s="98">
        <v>5510.5</v>
      </c>
      <c r="D46" s="98"/>
      <c r="E46" s="98"/>
      <c r="F46" s="98">
        <v>37277.5</v>
      </c>
      <c r="G46" s="98">
        <v>117</v>
      </c>
      <c r="H46" s="96">
        <f t="shared" si="0"/>
        <v>42905</v>
      </c>
    </row>
    <row r="47" spans="1:8" ht="15.75" x14ac:dyDescent="0.25">
      <c r="A47" s="99">
        <v>9</v>
      </c>
      <c r="B47" s="97" t="s">
        <v>130</v>
      </c>
      <c r="C47" s="98">
        <v>54148.5</v>
      </c>
      <c r="D47" s="98"/>
      <c r="E47" s="98"/>
      <c r="F47" s="98">
        <v>35649</v>
      </c>
      <c r="G47" s="98">
        <v>6500</v>
      </c>
      <c r="H47" s="96">
        <f t="shared" si="0"/>
        <v>96297.5</v>
      </c>
    </row>
    <row r="48" spans="1:8" ht="15.75" x14ac:dyDescent="0.25">
      <c r="A48" s="99">
        <v>10</v>
      </c>
      <c r="B48" s="97" t="s">
        <v>131</v>
      </c>
      <c r="C48" s="101">
        <v>345</v>
      </c>
      <c r="D48" s="98"/>
      <c r="E48" s="98"/>
      <c r="F48" s="98">
        <v>296370.71500000003</v>
      </c>
      <c r="G48" s="98"/>
      <c r="H48" s="96">
        <f t="shared" si="0"/>
        <v>296715.71500000003</v>
      </c>
    </row>
    <row r="49" spans="1:8" ht="15.75" x14ac:dyDescent="0.25">
      <c r="A49" s="99">
        <v>11</v>
      </c>
      <c r="B49" s="97" t="s">
        <v>132</v>
      </c>
      <c r="C49" s="98">
        <v>4461</v>
      </c>
      <c r="D49" s="98"/>
      <c r="E49" s="98"/>
      <c r="F49" s="98">
        <v>20216.400000000001</v>
      </c>
      <c r="G49" s="98">
        <v>35</v>
      </c>
      <c r="H49" s="96">
        <f t="shared" si="0"/>
        <v>24712.400000000001</v>
      </c>
    </row>
    <row r="50" spans="1:8" ht="15.75" x14ac:dyDescent="0.25">
      <c r="A50" s="99">
        <v>12</v>
      </c>
      <c r="B50" s="97" t="s">
        <v>133</v>
      </c>
      <c r="C50" s="98">
        <v>130</v>
      </c>
      <c r="D50" s="98"/>
      <c r="E50" s="98"/>
      <c r="F50" s="98">
        <v>18</v>
      </c>
      <c r="G50" s="98"/>
      <c r="H50" s="96">
        <f t="shared" si="0"/>
        <v>148</v>
      </c>
    </row>
    <row r="51" spans="1:8" ht="15.75" x14ac:dyDescent="0.25">
      <c r="A51" s="99">
        <v>13</v>
      </c>
      <c r="B51" s="97" t="s">
        <v>134</v>
      </c>
      <c r="C51" s="98">
        <v>5110</v>
      </c>
      <c r="D51" s="98"/>
      <c r="E51" s="98"/>
      <c r="F51" s="98">
        <v>137900.75</v>
      </c>
      <c r="G51" s="98"/>
      <c r="H51" s="96">
        <f t="shared" si="0"/>
        <v>143010.75</v>
      </c>
    </row>
    <row r="52" spans="1:8" ht="15.75" x14ac:dyDescent="0.25">
      <c r="A52" s="99">
        <v>14</v>
      </c>
      <c r="B52" s="97" t="s">
        <v>135</v>
      </c>
      <c r="C52" s="98">
        <v>198</v>
      </c>
      <c r="D52" s="98"/>
      <c r="E52" s="98"/>
      <c r="F52" s="98">
        <v>958.1</v>
      </c>
      <c r="G52" s="98"/>
      <c r="H52" s="96">
        <f t="shared" si="0"/>
        <v>1156.0999999999999</v>
      </c>
    </row>
    <row r="53" spans="1:8" ht="15.75" x14ac:dyDescent="0.25">
      <c r="A53" s="99">
        <v>15</v>
      </c>
      <c r="B53" s="97" t="s">
        <v>136</v>
      </c>
      <c r="C53" s="98">
        <v>17904</v>
      </c>
      <c r="D53" s="98"/>
      <c r="E53" s="98"/>
      <c r="F53" s="98">
        <v>72368.5</v>
      </c>
      <c r="G53" s="98"/>
      <c r="H53" s="96">
        <f t="shared" si="0"/>
        <v>90272.5</v>
      </c>
    </row>
    <row r="54" spans="1:8" ht="15.75" x14ac:dyDescent="0.25">
      <c r="A54" s="99">
        <v>16</v>
      </c>
      <c r="B54" s="97" t="s">
        <v>137</v>
      </c>
      <c r="C54" s="101">
        <v>98</v>
      </c>
      <c r="D54" s="98"/>
      <c r="E54" s="98"/>
      <c r="F54" s="98">
        <v>280</v>
      </c>
      <c r="G54" s="98">
        <v>13</v>
      </c>
      <c r="H54" s="96">
        <f t="shared" si="0"/>
        <v>391</v>
      </c>
    </row>
    <row r="55" spans="1:8" ht="15.75" x14ac:dyDescent="0.25">
      <c r="A55" s="99">
        <v>17</v>
      </c>
      <c r="B55" s="97" t="s">
        <v>138</v>
      </c>
      <c r="C55" s="98">
        <v>435</v>
      </c>
      <c r="D55" s="98"/>
      <c r="E55" s="98"/>
      <c r="F55" s="98">
        <v>28373</v>
      </c>
      <c r="G55" s="98">
        <v>800</v>
      </c>
      <c r="H55" s="96">
        <f t="shared" si="0"/>
        <v>29608</v>
      </c>
    </row>
    <row r="56" spans="1:8" ht="15.75" x14ac:dyDescent="0.25">
      <c r="A56" s="99">
        <v>18</v>
      </c>
      <c r="B56" s="97" t="s">
        <v>139</v>
      </c>
      <c r="C56" s="98">
        <v>806.5</v>
      </c>
      <c r="D56" s="98"/>
      <c r="E56" s="98"/>
      <c r="F56" s="98">
        <v>11525.915000000001</v>
      </c>
      <c r="G56" s="98">
        <v>140</v>
      </c>
      <c r="H56" s="96">
        <f t="shared" si="0"/>
        <v>12472.415000000001</v>
      </c>
    </row>
    <row r="57" spans="1:8" ht="15.75" x14ac:dyDescent="0.25">
      <c r="A57" s="99">
        <v>19</v>
      </c>
      <c r="B57" s="97" t="s">
        <v>140</v>
      </c>
      <c r="C57" s="98">
        <v>824</v>
      </c>
      <c r="D57" s="98"/>
      <c r="E57" s="98"/>
      <c r="F57" s="98">
        <v>1819.5</v>
      </c>
      <c r="G57" s="98">
        <v>800</v>
      </c>
      <c r="H57" s="96">
        <f t="shared" si="0"/>
        <v>3443.5</v>
      </c>
    </row>
    <row r="58" spans="1:8" ht="15.75" x14ac:dyDescent="0.25">
      <c r="A58" s="99">
        <v>20</v>
      </c>
      <c r="B58" s="97" t="s">
        <v>141</v>
      </c>
      <c r="C58" s="98">
        <v>362</v>
      </c>
      <c r="D58" s="98"/>
      <c r="E58" s="98">
        <v>1228500</v>
      </c>
      <c r="F58" s="98">
        <v>632.25</v>
      </c>
      <c r="G58" s="98"/>
      <c r="H58" s="96">
        <f t="shared" si="0"/>
        <v>1229494.25</v>
      </c>
    </row>
    <row r="59" spans="1:8" ht="15.75" x14ac:dyDescent="0.25">
      <c r="A59" s="99">
        <v>21</v>
      </c>
      <c r="B59" s="97" t="s">
        <v>142</v>
      </c>
      <c r="C59" s="98">
        <v>328</v>
      </c>
      <c r="D59" s="98"/>
      <c r="E59" s="98"/>
      <c r="F59" s="98">
        <v>1090</v>
      </c>
      <c r="G59" s="98"/>
      <c r="H59" s="96">
        <f t="shared" si="0"/>
        <v>1418</v>
      </c>
    </row>
    <row r="60" spans="1:8" ht="15.75" x14ac:dyDescent="0.25">
      <c r="A60" s="99">
        <v>22</v>
      </c>
      <c r="B60" s="97" t="s">
        <v>143</v>
      </c>
      <c r="C60" s="98">
        <v>1926</v>
      </c>
      <c r="D60" s="98"/>
      <c r="E60" s="98"/>
      <c r="F60" s="98">
        <v>185</v>
      </c>
      <c r="G60" s="98"/>
      <c r="H60" s="96">
        <f t="shared" si="0"/>
        <v>2111</v>
      </c>
    </row>
    <row r="61" spans="1:8" ht="15.75" x14ac:dyDescent="0.25">
      <c r="A61" s="99">
        <v>23</v>
      </c>
      <c r="B61" s="97" t="s">
        <v>144</v>
      </c>
      <c r="C61" s="104">
        <v>15222.5</v>
      </c>
      <c r="D61" s="98"/>
      <c r="E61" s="98"/>
      <c r="F61" s="98">
        <v>7465.73</v>
      </c>
      <c r="G61" s="98">
        <v>60</v>
      </c>
      <c r="H61" s="96">
        <f t="shared" si="0"/>
        <v>22748.23</v>
      </c>
    </row>
    <row r="62" spans="1:8" ht="15.75" x14ac:dyDescent="0.25">
      <c r="A62" s="99">
        <v>24</v>
      </c>
      <c r="B62" s="97" t="s">
        <v>145</v>
      </c>
      <c r="C62" s="98">
        <v>265</v>
      </c>
      <c r="D62" s="98"/>
      <c r="E62" s="98"/>
      <c r="F62" s="98">
        <v>415</v>
      </c>
      <c r="G62" s="98"/>
      <c r="H62" s="96">
        <f t="shared" si="0"/>
        <v>680</v>
      </c>
    </row>
    <row r="63" spans="1:8" ht="15.75" x14ac:dyDescent="0.25">
      <c r="A63" s="99">
        <v>25</v>
      </c>
      <c r="B63" s="97" t="s">
        <v>146</v>
      </c>
      <c r="C63" s="98">
        <v>255</v>
      </c>
      <c r="D63" s="98"/>
      <c r="E63" s="98"/>
      <c r="F63" s="98">
        <v>287</v>
      </c>
      <c r="G63" s="98"/>
      <c r="H63" s="96">
        <f t="shared" si="0"/>
        <v>542</v>
      </c>
    </row>
    <row r="64" spans="1:8" ht="15.75" x14ac:dyDescent="0.25">
      <c r="A64" s="99">
        <v>26</v>
      </c>
      <c r="B64" s="97" t="s">
        <v>147</v>
      </c>
      <c r="C64" s="98">
        <v>44</v>
      </c>
      <c r="D64" s="98"/>
      <c r="E64" s="98"/>
      <c r="F64" s="98">
        <v>15</v>
      </c>
      <c r="G64" s="98"/>
      <c r="H64" s="96">
        <f t="shared" si="0"/>
        <v>59</v>
      </c>
    </row>
    <row r="65" spans="1:9" ht="15.75" x14ac:dyDescent="0.25">
      <c r="A65" s="105">
        <v>27</v>
      </c>
      <c r="B65" s="106" t="s">
        <v>148</v>
      </c>
      <c r="C65" s="98">
        <v>362</v>
      </c>
      <c r="D65" s="98"/>
      <c r="E65" s="98"/>
      <c r="F65" s="98">
        <v>160</v>
      </c>
      <c r="G65" s="98"/>
      <c r="H65" s="96">
        <f t="shared" si="0"/>
        <v>522</v>
      </c>
    </row>
    <row r="66" spans="1:9" ht="15.75" x14ac:dyDescent="0.25">
      <c r="A66" s="105">
        <v>28</v>
      </c>
      <c r="B66" s="106" t="s">
        <v>149</v>
      </c>
      <c r="C66" s="98">
        <v>61</v>
      </c>
      <c r="D66" s="98"/>
      <c r="E66" s="98"/>
      <c r="F66" s="98">
        <v>596</v>
      </c>
      <c r="G66" s="98"/>
      <c r="H66" s="96">
        <f t="shared" si="0"/>
        <v>657</v>
      </c>
    </row>
    <row r="67" spans="1:9" ht="15.75" x14ac:dyDescent="0.25">
      <c r="A67" s="105">
        <v>29</v>
      </c>
      <c r="B67" s="106" t="s">
        <v>150</v>
      </c>
      <c r="C67" s="98">
        <v>67</v>
      </c>
      <c r="D67" s="98"/>
      <c r="E67" s="98"/>
      <c r="F67" s="98">
        <v>4</v>
      </c>
      <c r="G67" s="98"/>
      <c r="H67" s="96">
        <f t="shared" si="0"/>
        <v>71</v>
      </c>
    </row>
    <row r="68" spans="1:9" ht="15.75" x14ac:dyDescent="0.25">
      <c r="A68" s="105">
        <v>30</v>
      </c>
      <c r="B68" s="106" t="s">
        <v>151</v>
      </c>
      <c r="C68" s="98">
        <v>412679</v>
      </c>
      <c r="D68" s="98">
        <v>49000</v>
      </c>
      <c r="E68" s="98"/>
      <c r="F68" s="98">
        <v>3603082.5</v>
      </c>
      <c r="G68" s="98">
        <v>21817</v>
      </c>
      <c r="H68" s="96">
        <f t="shared" si="0"/>
        <v>4086578.5</v>
      </c>
    </row>
    <row r="69" spans="1:9" ht="15.75" x14ac:dyDescent="0.25">
      <c r="A69" s="94">
        <v>31</v>
      </c>
      <c r="B69" s="95" t="s">
        <v>152</v>
      </c>
      <c r="C69" s="96">
        <f>SUM(C70:C75)</f>
        <v>2764</v>
      </c>
      <c r="D69" s="96">
        <f>SUM(D70:D75)</f>
        <v>0</v>
      </c>
      <c r="E69" s="96">
        <f>SUM(E70:E75)</f>
        <v>0</v>
      </c>
      <c r="F69" s="96">
        <f>SUM(F70:F75)</f>
        <v>9886.3799999999992</v>
      </c>
      <c r="G69" s="96">
        <f>SUM(G70:G75)</f>
        <v>10</v>
      </c>
      <c r="H69" s="96">
        <f t="shared" si="0"/>
        <v>12660.38</v>
      </c>
    </row>
    <row r="70" spans="1:9" ht="15.75" x14ac:dyDescent="0.25">
      <c r="A70" s="468"/>
      <c r="B70" s="106" t="s">
        <v>153</v>
      </c>
      <c r="C70" s="98">
        <v>1865</v>
      </c>
      <c r="D70" s="98"/>
      <c r="E70" s="98"/>
      <c r="F70" s="98">
        <v>396.5</v>
      </c>
      <c r="G70" s="98"/>
      <c r="H70" s="96">
        <f t="shared" si="0"/>
        <v>2261.5</v>
      </c>
    </row>
    <row r="71" spans="1:9" ht="15.75" x14ac:dyDescent="0.25">
      <c r="A71" s="469"/>
      <c r="B71" s="106" t="s">
        <v>154</v>
      </c>
      <c r="C71" s="98">
        <v>689</v>
      </c>
      <c r="D71" s="98"/>
      <c r="E71" s="98"/>
      <c r="F71" s="98">
        <v>9477.8799999999992</v>
      </c>
      <c r="G71" s="98">
        <v>10</v>
      </c>
      <c r="H71" s="96">
        <f t="shared" si="0"/>
        <v>10176.879999999999</v>
      </c>
    </row>
    <row r="72" spans="1:9" ht="15.75" x14ac:dyDescent="0.25">
      <c r="A72" s="469"/>
      <c r="B72" s="106" t="s">
        <v>155</v>
      </c>
      <c r="C72" s="101">
        <v>116</v>
      </c>
      <c r="D72" s="98"/>
      <c r="E72" s="98"/>
      <c r="F72" s="98">
        <v>12</v>
      </c>
      <c r="G72" s="98"/>
      <c r="H72" s="96">
        <f>SUM(C72:G72)</f>
        <v>128</v>
      </c>
    </row>
    <row r="73" spans="1:9" ht="15.75" x14ac:dyDescent="0.25">
      <c r="A73" s="469"/>
      <c r="B73" s="106" t="s">
        <v>156</v>
      </c>
      <c r="C73" s="101">
        <v>3</v>
      </c>
      <c r="D73" s="98"/>
      <c r="E73" s="98"/>
      <c r="F73" s="98"/>
      <c r="G73" s="98"/>
      <c r="H73" s="96">
        <f>SUM(C73:G73)</f>
        <v>3</v>
      </c>
    </row>
    <row r="74" spans="1:9" ht="15.75" x14ac:dyDescent="0.25">
      <c r="A74" s="469"/>
      <c r="B74" s="106" t="s">
        <v>157</v>
      </c>
      <c r="C74" s="101">
        <v>11</v>
      </c>
      <c r="D74" s="98"/>
      <c r="E74" s="98"/>
      <c r="F74" s="98"/>
      <c r="G74" s="98"/>
      <c r="H74" s="96">
        <f>SUM(C74:G74)</f>
        <v>11</v>
      </c>
    </row>
    <row r="75" spans="1:9" ht="15.75" x14ac:dyDescent="0.25">
      <c r="A75" s="470"/>
      <c r="B75" s="106" t="s">
        <v>191</v>
      </c>
      <c r="C75" s="98">
        <v>80</v>
      </c>
      <c r="D75" s="98"/>
      <c r="E75" s="98"/>
      <c r="F75" s="98"/>
      <c r="G75" s="98"/>
      <c r="H75" s="96">
        <f>SUM(C75:G75)</f>
        <v>80</v>
      </c>
    </row>
    <row r="76" spans="1:9" ht="15.75" x14ac:dyDescent="0.25">
      <c r="A76" s="99">
        <v>32</v>
      </c>
      <c r="B76" s="106" t="s">
        <v>159</v>
      </c>
      <c r="C76" s="98">
        <v>1506.5</v>
      </c>
      <c r="D76" s="98"/>
      <c r="E76" s="98"/>
      <c r="F76" s="98">
        <v>8365.25</v>
      </c>
      <c r="G76" s="98"/>
      <c r="H76" s="96">
        <f>SUM(C76:G76)</f>
        <v>9871.75</v>
      </c>
    </row>
    <row r="77" spans="1:9" ht="15.75" x14ac:dyDescent="0.25">
      <c r="A77" s="463" t="s">
        <v>160</v>
      </c>
      <c r="B77" s="464"/>
      <c r="C77" s="96">
        <f t="shared" ref="C77:H77" si="1">C6+C13+C16+C36+C37+C44+C45+C46+C47+C48+C49+C50+C51+C52+C53+C54+C55+C56+C57+C58+C59+C60+C61+C62+C63+C64+C65+C66+C67+C68+C69+C76</f>
        <v>2372154</v>
      </c>
      <c r="D77" s="96">
        <f t="shared" si="1"/>
        <v>89000</v>
      </c>
      <c r="E77" s="96">
        <f t="shared" si="1"/>
        <v>1228500</v>
      </c>
      <c r="F77" s="96">
        <f t="shared" si="1"/>
        <v>76184137.500000015</v>
      </c>
      <c r="G77" s="96">
        <f t="shared" si="1"/>
        <v>1060999</v>
      </c>
      <c r="H77" s="96">
        <f t="shared" si="1"/>
        <v>80934790.500000015</v>
      </c>
      <c r="I77" s="107"/>
    </row>
    <row r="78" spans="1:9" x14ac:dyDescent="0.25">
      <c r="A78" s="108"/>
      <c r="B78" s="108"/>
      <c r="C78" s="108"/>
      <c r="D78" s="108"/>
      <c r="E78" s="108"/>
      <c r="F78" s="108"/>
      <c r="G78" s="108"/>
      <c r="H78" s="108"/>
    </row>
    <row r="79" spans="1:9" x14ac:dyDescent="0.25">
      <c r="H79" s="109"/>
    </row>
    <row r="80" spans="1:9" x14ac:dyDescent="0.25">
      <c r="H80" s="110"/>
    </row>
  </sheetData>
  <sheetProtection password="CF7A" sheet="1" objects="1" scenarios="1"/>
  <mergeCells count="16">
    <mergeCell ref="A1:H1"/>
    <mergeCell ref="A3:A4"/>
    <mergeCell ref="B3:B4"/>
    <mergeCell ref="C3:C4"/>
    <mergeCell ref="E3:E4"/>
    <mergeCell ref="H3:H4"/>
    <mergeCell ref="E42:E43"/>
    <mergeCell ref="H42:H43"/>
    <mergeCell ref="A70:A75"/>
    <mergeCell ref="A77:B77"/>
    <mergeCell ref="A7:A12"/>
    <mergeCell ref="A17:A24"/>
    <mergeCell ref="A38:A39"/>
    <mergeCell ref="A42:A43"/>
    <mergeCell ref="B42:B43"/>
    <mergeCell ref="C42:C43"/>
  </mergeCells>
  <pageMargins left="0.18" right="0.28000000000000003" top="0.3" bottom="0.28000000000000003" header="0.31496062992125984" footer="0.31496062992125984"/>
  <pageSetup paperSize="9" scale="91" orientation="landscape" r:id="rId1"/>
  <rowBreaks count="1" manualBreakCount="1">
    <brk id="4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0"/>
  <sheetViews>
    <sheetView rightToLeft="1" tabSelected="1" zoomScaleNormal="100" workbookViewId="0">
      <selection activeCell="D8" sqref="D8"/>
    </sheetView>
  </sheetViews>
  <sheetFormatPr defaultColWidth="20.375" defaultRowHeight="15" x14ac:dyDescent="0.25"/>
  <cols>
    <col min="1" max="1" width="7.75" style="90" customWidth="1"/>
    <col min="2" max="2" width="34.25" style="89" customWidth="1"/>
    <col min="3" max="3" width="17.875" style="89" customWidth="1"/>
    <col min="4" max="4" width="16.875" style="89" customWidth="1"/>
    <col min="5" max="5" width="15" style="89" customWidth="1"/>
    <col min="6" max="6" width="21.375" style="89" customWidth="1"/>
    <col min="7" max="7" width="15.375" style="89" customWidth="1"/>
    <col min="8" max="8" width="22.25" style="89" customWidth="1"/>
    <col min="9" max="16384" width="20.375" style="89"/>
  </cols>
  <sheetData>
    <row r="1" spans="1:8" ht="18.75" x14ac:dyDescent="0.3">
      <c r="A1" s="443" t="s">
        <v>278</v>
      </c>
      <c r="B1" s="443"/>
      <c r="C1" s="443"/>
      <c r="D1" s="443"/>
      <c r="E1" s="443"/>
      <c r="F1" s="443"/>
      <c r="G1" s="443"/>
      <c r="H1" s="443"/>
    </row>
    <row r="2" spans="1:8" x14ac:dyDescent="0.25">
      <c r="H2" s="91"/>
    </row>
    <row r="3" spans="1:8" x14ac:dyDescent="0.25">
      <c r="A3" s="475" t="s">
        <v>1</v>
      </c>
      <c r="B3" s="475" t="s">
        <v>77</v>
      </c>
      <c r="C3" s="475" t="s">
        <v>166</v>
      </c>
      <c r="D3" s="267" t="s">
        <v>167</v>
      </c>
      <c r="E3" s="475" t="s">
        <v>82</v>
      </c>
      <c r="F3" s="267" t="s">
        <v>168</v>
      </c>
      <c r="G3" s="267" t="s">
        <v>169</v>
      </c>
      <c r="H3" s="475" t="s">
        <v>90</v>
      </c>
    </row>
    <row r="4" spans="1:8" x14ac:dyDescent="0.25">
      <c r="A4" s="476"/>
      <c r="B4" s="477"/>
      <c r="C4" s="476"/>
      <c r="D4" s="268" t="s">
        <v>170</v>
      </c>
      <c r="E4" s="476"/>
      <c r="F4" s="268" t="s">
        <v>171</v>
      </c>
      <c r="G4" s="268" t="s">
        <v>95</v>
      </c>
      <c r="H4" s="476"/>
    </row>
    <row r="5" spans="1:8" x14ac:dyDescent="0.25">
      <c r="A5" s="269"/>
      <c r="B5" s="111"/>
      <c r="C5" s="269"/>
      <c r="D5" s="269"/>
      <c r="E5" s="269"/>
      <c r="F5" s="269"/>
      <c r="G5" s="269"/>
      <c r="H5" s="269"/>
    </row>
    <row r="6" spans="1:8" ht="15.75" x14ac:dyDescent="0.25">
      <c r="A6" s="94">
        <v>1</v>
      </c>
      <c r="B6" s="95" t="s">
        <v>100</v>
      </c>
      <c r="C6" s="96">
        <f>SUM(C7:C12)</f>
        <v>5340</v>
      </c>
      <c r="D6" s="96">
        <f>SUM(D7:D12)</f>
        <v>0</v>
      </c>
      <c r="E6" s="96">
        <f>SUM(E7:E12)</f>
        <v>0</v>
      </c>
      <c r="F6" s="96">
        <f>SUM(F7:F12)</f>
        <v>3844.5</v>
      </c>
      <c r="G6" s="96">
        <f>SUM(G7:G12)</f>
        <v>45</v>
      </c>
      <c r="H6" s="96">
        <f t="shared" ref="H6:H71" si="0">SUM(C6:G6)</f>
        <v>9229.5</v>
      </c>
    </row>
    <row r="7" spans="1:8" ht="15.75" x14ac:dyDescent="0.25">
      <c r="A7" s="468"/>
      <c r="B7" s="97" t="s">
        <v>101</v>
      </c>
      <c r="C7" s="98">
        <v>5000</v>
      </c>
      <c r="D7" s="98"/>
      <c r="E7" s="98"/>
      <c r="F7" s="98">
        <v>2850</v>
      </c>
      <c r="G7" s="98">
        <v>30</v>
      </c>
      <c r="H7" s="96">
        <f t="shared" si="0"/>
        <v>7880</v>
      </c>
    </row>
    <row r="8" spans="1:8" ht="15.75" x14ac:dyDescent="0.25">
      <c r="A8" s="469"/>
      <c r="B8" s="97" t="s">
        <v>102</v>
      </c>
      <c r="C8" s="98">
        <v>35</v>
      </c>
      <c r="D8" s="98"/>
      <c r="E8" s="98"/>
      <c r="F8" s="98"/>
      <c r="G8" s="98"/>
      <c r="H8" s="96">
        <f t="shared" si="0"/>
        <v>35</v>
      </c>
    </row>
    <row r="9" spans="1:8" ht="15.75" x14ac:dyDescent="0.25">
      <c r="A9" s="469"/>
      <c r="B9" s="97" t="s">
        <v>172</v>
      </c>
      <c r="C9" s="98">
        <v>195</v>
      </c>
      <c r="D9" s="98"/>
      <c r="E9" s="98"/>
      <c r="F9" s="98">
        <v>30</v>
      </c>
      <c r="G9" s="98"/>
      <c r="H9" s="96">
        <f t="shared" si="0"/>
        <v>225</v>
      </c>
    </row>
    <row r="10" spans="1:8" ht="15.75" x14ac:dyDescent="0.25">
      <c r="A10" s="469"/>
      <c r="B10" s="97" t="s">
        <v>173</v>
      </c>
      <c r="C10" s="98">
        <v>7</v>
      </c>
      <c r="D10" s="98"/>
      <c r="E10" s="98"/>
      <c r="F10" s="98">
        <v>10.5</v>
      </c>
      <c r="G10" s="98"/>
      <c r="H10" s="96">
        <f t="shared" si="0"/>
        <v>17.5</v>
      </c>
    </row>
    <row r="11" spans="1:8" ht="15.75" x14ac:dyDescent="0.25">
      <c r="A11" s="469"/>
      <c r="B11" s="97" t="s">
        <v>174</v>
      </c>
      <c r="C11" s="98">
        <v>63</v>
      </c>
      <c r="D11" s="98"/>
      <c r="E11" s="98"/>
      <c r="F11" s="98">
        <v>349</v>
      </c>
      <c r="G11" s="98">
        <v>15</v>
      </c>
      <c r="H11" s="96">
        <f t="shared" si="0"/>
        <v>427</v>
      </c>
    </row>
    <row r="12" spans="1:8" ht="15.75" x14ac:dyDescent="0.25">
      <c r="A12" s="470"/>
      <c r="B12" s="97" t="s">
        <v>175</v>
      </c>
      <c r="C12" s="98">
        <v>40</v>
      </c>
      <c r="D12" s="98"/>
      <c r="E12" s="98"/>
      <c r="F12" s="98">
        <v>605</v>
      </c>
      <c r="G12" s="98"/>
      <c r="H12" s="96">
        <f t="shared" si="0"/>
        <v>645</v>
      </c>
    </row>
    <row r="13" spans="1:8" ht="15.75" x14ac:dyDescent="0.25">
      <c r="A13" s="94">
        <v>2</v>
      </c>
      <c r="B13" s="95" t="s">
        <v>107</v>
      </c>
      <c r="C13" s="96">
        <f>C14+C15</f>
        <v>1005</v>
      </c>
      <c r="D13" s="96">
        <f>D14+D15</f>
        <v>0</v>
      </c>
      <c r="E13" s="96">
        <f>E14+E15</f>
        <v>0</v>
      </c>
      <c r="F13" s="96">
        <f>F14+F15</f>
        <v>491</v>
      </c>
      <c r="G13" s="96">
        <f>G14+G15</f>
        <v>0</v>
      </c>
      <c r="H13" s="96">
        <f t="shared" si="0"/>
        <v>1496</v>
      </c>
    </row>
    <row r="14" spans="1:8" ht="15.75" x14ac:dyDescent="0.25">
      <c r="A14" s="99"/>
      <c r="B14" s="97" t="s">
        <v>108</v>
      </c>
      <c r="C14" s="98">
        <v>1000</v>
      </c>
      <c r="D14" s="98"/>
      <c r="E14" s="98"/>
      <c r="F14" s="98">
        <v>250</v>
      </c>
      <c r="G14" s="98"/>
      <c r="H14" s="96">
        <f t="shared" si="0"/>
        <v>1250</v>
      </c>
    </row>
    <row r="15" spans="1:8" ht="15.75" x14ac:dyDescent="0.25">
      <c r="A15" s="99"/>
      <c r="B15" s="97" t="s">
        <v>176</v>
      </c>
      <c r="C15" s="98">
        <v>5</v>
      </c>
      <c r="D15" s="98"/>
      <c r="E15" s="98"/>
      <c r="F15" s="98">
        <v>241</v>
      </c>
      <c r="G15" s="98"/>
      <c r="H15" s="96">
        <f t="shared" si="0"/>
        <v>246</v>
      </c>
    </row>
    <row r="16" spans="1:8" ht="15.75" x14ac:dyDescent="0.25">
      <c r="A16" s="94">
        <v>3</v>
      </c>
      <c r="B16" s="95" t="s">
        <v>109</v>
      </c>
      <c r="C16" s="96">
        <f>SUM(C17:C35)</f>
        <v>4867.5</v>
      </c>
      <c r="D16" s="96">
        <f>SUM(D17:D35)</f>
        <v>0</v>
      </c>
      <c r="E16" s="96">
        <f>SUM(E17:E35)</f>
        <v>0</v>
      </c>
      <c r="F16" s="96">
        <f>SUM(F17:F35)</f>
        <v>7208.9610000000002</v>
      </c>
      <c r="G16" s="96">
        <f>SUM(G17:G35)</f>
        <v>150</v>
      </c>
      <c r="H16" s="96">
        <f t="shared" si="0"/>
        <v>12226.460999999999</v>
      </c>
    </row>
    <row r="17" spans="1:8" ht="15.75" x14ac:dyDescent="0.25">
      <c r="A17" s="468"/>
      <c r="B17" s="97" t="s">
        <v>110</v>
      </c>
      <c r="C17" s="98">
        <v>191.25</v>
      </c>
      <c r="D17" s="98"/>
      <c r="E17" s="98"/>
      <c r="F17" s="98">
        <v>2259</v>
      </c>
      <c r="G17" s="98">
        <v>20</v>
      </c>
      <c r="H17" s="96">
        <f t="shared" si="0"/>
        <v>2470.25</v>
      </c>
    </row>
    <row r="18" spans="1:8" ht="15.75" x14ac:dyDescent="0.25">
      <c r="A18" s="469"/>
      <c r="B18" s="97" t="s">
        <v>111</v>
      </c>
      <c r="C18" s="98">
        <v>620</v>
      </c>
      <c r="D18" s="98"/>
      <c r="E18" s="98"/>
      <c r="F18" s="98">
        <v>907.5</v>
      </c>
      <c r="G18" s="98">
        <v>30</v>
      </c>
      <c r="H18" s="96">
        <f t="shared" si="0"/>
        <v>1557.5</v>
      </c>
    </row>
    <row r="19" spans="1:8" ht="15.75" x14ac:dyDescent="0.25">
      <c r="A19" s="469"/>
      <c r="B19" s="97" t="s">
        <v>112</v>
      </c>
      <c r="C19" s="98">
        <v>47</v>
      </c>
      <c r="D19" s="98"/>
      <c r="E19" s="98"/>
      <c r="F19" s="98">
        <v>38.75</v>
      </c>
      <c r="G19" s="98">
        <v>75</v>
      </c>
      <c r="H19" s="96">
        <f t="shared" si="0"/>
        <v>160.75</v>
      </c>
    </row>
    <row r="20" spans="1:8" ht="15.75" x14ac:dyDescent="0.25">
      <c r="A20" s="469"/>
      <c r="B20" s="97" t="s">
        <v>113</v>
      </c>
      <c r="C20" s="98">
        <v>10</v>
      </c>
      <c r="D20" s="98"/>
      <c r="E20" s="98"/>
      <c r="F20" s="98">
        <v>1</v>
      </c>
      <c r="G20" s="98"/>
      <c r="H20" s="96">
        <f t="shared" si="0"/>
        <v>11</v>
      </c>
    </row>
    <row r="21" spans="1:8" ht="15.75" x14ac:dyDescent="0.25">
      <c r="A21" s="469"/>
      <c r="B21" s="97" t="s">
        <v>114</v>
      </c>
      <c r="C21" s="98">
        <v>3030</v>
      </c>
      <c r="D21" s="98"/>
      <c r="E21" s="98"/>
      <c r="F21" s="98">
        <v>1054.5</v>
      </c>
      <c r="G21" s="98">
        <v>15</v>
      </c>
      <c r="H21" s="96">
        <f t="shared" si="0"/>
        <v>4099.5</v>
      </c>
    </row>
    <row r="22" spans="1:8" ht="15.75" x14ac:dyDescent="0.25">
      <c r="A22" s="469"/>
      <c r="B22" s="97" t="s">
        <v>177</v>
      </c>
      <c r="C22" s="98">
        <v>4</v>
      </c>
      <c r="D22" s="98"/>
      <c r="E22" s="98"/>
      <c r="F22" s="98">
        <v>1</v>
      </c>
      <c r="G22" s="98"/>
      <c r="H22" s="96">
        <f t="shared" si="0"/>
        <v>5</v>
      </c>
    </row>
    <row r="23" spans="1:8" ht="15.75" x14ac:dyDescent="0.25">
      <c r="A23" s="469"/>
      <c r="B23" s="97" t="s">
        <v>178</v>
      </c>
      <c r="C23" s="98">
        <v>150</v>
      </c>
      <c r="D23" s="98"/>
      <c r="E23" s="98"/>
      <c r="F23" s="98">
        <v>1566</v>
      </c>
      <c r="G23" s="98">
        <v>10</v>
      </c>
      <c r="H23" s="96">
        <f t="shared" si="0"/>
        <v>1726</v>
      </c>
    </row>
    <row r="24" spans="1:8" ht="15.75" x14ac:dyDescent="0.25">
      <c r="A24" s="469"/>
      <c r="B24" s="97" t="s">
        <v>179</v>
      </c>
      <c r="C24" s="98">
        <v>10</v>
      </c>
      <c r="D24" s="98"/>
      <c r="E24" s="98"/>
      <c r="F24" s="98">
        <v>1</v>
      </c>
      <c r="G24" s="98"/>
      <c r="H24" s="96">
        <f t="shared" si="0"/>
        <v>11</v>
      </c>
    </row>
    <row r="25" spans="1:8" ht="15.75" x14ac:dyDescent="0.25">
      <c r="A25" s="264"/>
      <c r="B25" s="97" t="s">
        <v>180</v>
      </c>
      <c r="C25" s="98">
        <v>25.25</v>
      </c>
      <c r="D25" s="98"/>
      <c r="E25" s="98"/>
      <c r="F25" s="98">
        <v>54</v>
      </c>
      <c r="G25" s="98"/>
      <c r="H25" s="96">
        <f t="shared" si="0"/>
        <v>79.25</v>
      </c>
    </row>
    <row r="26" spans="1:8" ht="15.75" x14ac:dyDescent="0.25">
      <c r="A26" s="264"/>
      <c r="B26" s="97" t="s">
        <v>181</v>
      </c>
      <c r="C26" s="98">
        <v>5</v>
      </c>
      <c r="D26" s="98"/>
      <c r="E26" s="98"/>
      <c r="F26" s="98"/>
      <c r="G26" s="98"/>
      <c r="H26" s="96">
        <f t="shared" si="0"/>
        <v>5</v>
      </c>
    </row>
    <row r="27" spans="1:8" ht="15.75" x14ac:dyDescent="0.25">
      <c r="A27" s="264"/>
      <c r="B27" s="97" t="s">
        <v>182</v>
      </c>
      <c r="C27" s="98">
        <v>150</v>
      </c>
      <c r="D27" s="98"/>
      <c r="E27" s="98"/>
      <c r="F27" s="98">
        <v>3</v>
      </c>
      <c r="G27" s="98"/>
      <c r="H27" s="96">
        <f t="shared" si="0"/>
        <v>153</v>
      </c>
    </row>
    <row r="28" spans="1:8" ht="15.75" x14ac:dyDescent="0.25">
      <c r="A28" s="264"/>
      <c r="B28" s="97" t="s">
        <v>183</v>
      </c>
      <c r="C28" s="98">
        <v>500</v>
      </c>
      <c r="D28" s="98"/>
      <c r="E28" s="98"/>
      <c r="F28" s="98">
        <v>1020</v>
      </c>
      <c r="G28" s="98"/>
      <c r="H28" s="96">
        <f t="shared" si="0"/>
        <v>1520</v>
      </c>
    </row>
    <row r="29" spans="1:8" ht="15.75" x14ac:dyDescent="0.25">
      <c r="A29" s="264"/>
      <c r="B29" s="97" t="s">
        <v>184</v>
      </c>
      <c r="C29" s="98">
        <v>10</v>
      </c>
      <c r="D29" s="98"/>
      <c r="E29" s="98"/>
      <c r="F29" s="98"/>
      <c r="G29" s="98"/>
      <c r="H29" s="96">
        <f t="shared" si="0"/>
        <v>10</v>
      </c>
    </row>
    <row r="30" spans="1:8" ht="15.75" x14ac:dyDescent="0.25">
      <c r="A30" s="264"/>
      <c r="B30" s="97" t="s">
        <v>185</v>
      </c>
      <c r="C30" s="98">
        <v>5</v>
      </c>
      <c r="D30" s="98"/>
      <c r="E30" s="98"/>
      <c r="F30" s="98">
        <v>34.511000000000003</v>
      </c>
      <c r="G30" s="98"/>
      <c r="H30" s="96">
        <f t="shared" si="0"/>
        <v>39.511000000000003</v>
      </c>
    </row>
    <row r="31" spans="1:8" ht="15.75" x14ac:dyDescent="0.25">
      <c r="A31" s="264"/>
      <c r="B31" s="97" t="s">
        <v>186</v>
      </c>
      <c r="C31" s="98">
        <v>30</v>
      </c>
      <c r="D31" s="98"/>
      <c r="E31" s="98"/>
      <c r="F31" s="98">
        <v>130</v>
      </c>
      <c r="G31" s="98"/>
      <c r="H31" s="96">
        <f t="shared" si="0"/>
        <v>160</v>
      </c>
    </row>
    <row r="32" spans="1:8" ht="15.75" x14ac:dyDescent="0.25">
      <c r="A32" s="264"/>
      <c r="B32" s="97" t="s">
        <v>187</v>
      </c>
      <c r="C32" s="98">
        <v>45</v>
      </c>
      <c r="D32" s="98"/>
      <c r="E32" s="98"/>
      <c r="F32" s="98">
        <v>63</v>
      </c>
      <c r="G32" s="98"/>
      <c r="H32" s="96">
        <f t="shared" si="0"/>
        <v>108</v>
      </c>
    </row>
    <row r="33" spans="1:8" ht="15.75" x14ac:dyDescent="0.25">
      <c r="A33" s="264"/>
      <c r="B33" s="97" t="s">
        <v>188</v>
      </c>
      <c r="C33" s="98">
        <v>5</v>
      </c>
      <c r="D33" s="98"/>
      <c r="E33" s="98"/>
      <c r="F33" s="98">
        <v>14.7</v>
      </c>
      <c r="G33" s="98"/>
      <c r="H33" s="96">
        <f t="shared" si="0"/>
        <v>19.7</v>
      </c>
    </row>
    <row r="34" spans="1:8" ht="15.75" x14ac:dyDescent="0.25">
      <c r="A34" s="264"/>
      <c r="B34" s="97" t="s">
        <v>189</v>
      </c>
      <c r="C34" s="98">
        <v>25</v>
      </c>
      <c r="D34" s="98"/>
      <c r="E34" s="98"/>
      <c r="F34" s="98">
        <v>60</v>
      </c>
      <c r="G34" s="98"/>
      <c r="H34" s="96">
        <f t="shared" si="0"/>
        <v>85</v>
      </c>
    </row>
    <row r="35" spans="1:8" ht="15.75" x14ac:dyDescent="0.25">
      <c r="A35" s="264"/>
      <c r="B35" s="97" t="s">
        <v>190</v>
      </c>
      <c r="C35" s="98">
        <v>5</v>
      </c>
      <c r="D35" s="98"/>
      <c r="E35" s="98"/>
      <c r="F35" s="98">
        <v>1</v>
      </c>
      <c r="G35" s="98"/>
      <c r="H35" s="96">
        <f t="shared" si="0"/>
        <v>6</v>
      </c>
    </row>
    <row r="36" spans="1:8" ht="15.75" x14ac:dyDescent="0.25">
      <c r="A36" s="99">
        <v>4</v>
      </c>
      <c r="B36" s="97" t="s">
        <v>123</v>
      </c>
      <c r="C36" s="98">
        <v>689</v>
      </c>
      <c r="D36" s="98"/>
      <c r="E36" s="98"/>
      <c r="F36" s="98">
        <v>37108</v>
      </c>
      <c r="G36" s="98">
        <v>55</v>
      </c>
      <c r="H36" s="96">
        <f t="shared" si="0"/>
        <v>37852</v>
      </c>
    </row>
    <row r="37" spans="1:8" ht="15.75" x14ac:dyDescent="0.25">
      <c r="A37" s="94">
        <v>5</v>
      </c>
      <c r="B37" s="95" t="s">
        <v>124</v>
      </c>
      <c r="C37" s="96">
        <f>SUM(C38:C39)</f>
        <v>2108269.7400000002</v>
      </c>
      <c r="D37" s="96">
        <f>SUM(D38:D39)</f>
        <v>48000</v>
      </c>
      <c r="E37" s="96">
        <f>SUM(E38:E39)</f>
        <v>0</v>
      </c>
      <c r="F37" s="96">
        <f>SUM(F38:F39)</f>
        <v>92504565.780000001</v>
      </c>
      <c r="G37" s="96">
        <f>SUM(G38:G39)</f>
        <v>12750</v>
      </c>
      <c r="H37" s="96">
        <f t="shared" si="0"/>
        <v>94673585.519999996</v>
      </c>
    </row>
    <row r="38" spans="1:8" ht="15.75" x14ac:dyDescent="0.25">
      <c r="A38" s="468"/>
      <c r="B38" s="97" t="s">
        <v>125</v>
      </c>
      <c r="C38" s="101">
        <v>1778269.74</v>
      </c>
      <c r="D38" s="101">
        <v>48000</v>
      </c>
      <c r="E38" s="98"/>
      <c r="F38" s="98">
        <v>1837584.53</v>
      </c>
      <c r="G38" s="98">
        <v>12750</v>
      </c>
      <c r="H38" s="96">
        <f t="shared" si="0"/>
        <v>3676604.27</v>
      </c>
    </row>
    <row r="39" spans="1:8" ht="15.75" x14ac:dyDescent="0.25">
      <c r="A39" s="470"/>
      <c r="B39" s="97" t="s">
        <v>126</v>
      </c>
      <c r="C39" s="90">
        <v>330000</v>
      </c>
      <c r="D39" s="98"/>
      <c r="E39" s="98"/>
      <c r="F39" s="98">
        <v>90666981.25</v>
      </c>
      <c r="G39" s="98"/>
      <c r="H39" s="96">
        <f>SUM(C39:G39)</f>
        <v>90996981.25</v>
      </c>
    </row>
    <row r="40" spans="1:8" ht="15.75" x14ac:dyDescent="0.25">
      <c r="A40" s="113"/>
      <c r="B40" s="114"/>
      <c r="C40" s="115"/>
      <c r="D40" s="115"/>
      <c r="E40" s="115"/>
      <c r="F40" s="115"/>
      <c r="G40" s="115"/>
      <c r="H40" s="215"/>
    </row>
    <row r="41" spans="1:8" ht="15.75" x14ac:dyDescent="0.25">
      <c r="A41" s="117"/>
      <c r="B41" s="118"/>
      <c r="C41" s="119"/>
      <c r="D41" s="119"/>
      <c r="E41" s="119"/>
      <c r="F41" s="119"/>
      <c r="G41" s="119"/>
      <c r="H41" s="216"/>
    </row>
    <row r="42" spans="1:8" ht="15.75" x14ac:dyDescent="0.25">
      <c r="A42" s="473" t="s">
        <v>1</v>
      </c>
      <c r="B42" s="466" t="s">
        <v>77</v>
      </c>
      <c r="C42" s="471" t="s">
        <v>166</v>
      </c>
      <c r="D42" s="265" t="s">
        <v>167</v>
      </c>
      <c r="E42" s="471" t="s">
        <v>82</v>
      </c>
      <c r="F42" s="265" t="s">
        <v>168</v>
      </c>
      <c r="G42" s="265" t="s">
        <v>169</v>
      </c>
      <c r="H42" s="475" t="s">
        <v>90</v>
      </c>
    </row>
    <row r="43" spans="1:8" ht="15.75" x14ac:dyDescent="0.25">
      <c r="A43" s="474"/>
      <c r="B43" s="467"/>
      <c r="C43" s="472"/>
      <c r="D43" s="266" t="s">
        <v>170</v>
      </c>
      <c r="E43" s="472"/>
      <c r="F43" s="266" t="s">
        <v>171</v>
      </c>
      <c r="G43" s="266" t="s">
        <v>95</v>
      </c>
      <c r="H43" s="478"/>
    </row>
    <row r="44" spans="1:8" ht="15.75" x14ac:dyDescent="0.25">
      <c r="A44" s="99">
        <v>6</v>
      </c>
      <c r="B44" s="97" t="s">
        <v>127</v>
      </c>
      <c r="C44" s="98">
        <v>16823.3</v>
      </c>
      <c r="D44" s="98"/>
      <c r="E44" s="98"/>
      <c r="F44" s="98">
        <v>45911.22</v>
      </c>
      <c r="G44" s="98">
        <v>115</v>
      </c>
      <c r="H44" s="96">
        <f t="shared" si="0"/>
        <v>62849.520000000004</v>
      </c>
    </row>
    <row r="45" spans="1:8" ht="15.75" x14ac:dyDescent="0.25">
      <c r="A45" s="99">
        <v>7</v>
      </c>
      <c r="B45" s="97" t="s">
        <v>128</v>
      </c>
      <c r="C45" s="98">
        <v>141</v>
      </c>
      <c r="D45" s="98"/>
      <c r="E45" s="98"/>
      <c r="F45" s="98">
        <v>326.55</v>
      </c>
      <c r="G45" s="98"/>
      <c r="H45" s="96">
        <f t="shared" si="0"/>
        <v>467.55</v>
      </c>
    </row>
    <row r="46" spans="1:8" ht="15.75" x14ac:dyDescent="0.25">
      <c r="A46" s="99">
        <v>8</v>
      </c>
      <c r="B46" s="97" t="s">
        <v>129</v>
      </c>
      <c r="C46" s="98">
        <v>3090.25</v>
      </c>
      <c r="D46" s="98">
        <v>20</v>
      </c>
      <c r="E46" s="98"/>
      <c r="F46" s="98">
        <v>44668.5</v>
      </c>
      <c r="G46" s="98">
        <v>131</v>
      </c>
      <c r="H46" s="96">
        <f t="shared" si="0"/>
        <v>47909.75</v>
      </c>
    </row>
    <row r="47" spans="1:8" ht="15.75" x14ac:dyDescent="0.25">
      <c r="A47" s="99">
        <v>9</v>
      </c>
      <c r="B47" s="97" t="s">
        <v>130</v>
      </c>
      <c r="C47" s="98">
        <v>681</v>
      </c>
      <c r="D47" s="98"/>
      <c r="E47" s="98"/>
      <c r="F47" s="98">
        <v>17024.5</v>
      </c>
      <c r="G47" s="98">
        <v>60</v>
      </c>
      <c r="H47" s="96">
        <f t="shared" si="0"/>
        <v>17765.5</v>
      </c>
    </row>
    <row r="48" spans="1:8" ht="15.75" x14ac:dyDescent="0.25">
      <c r="A48" s="99">
        <v>10</v>
      </c>
      <c r="B48" s="97" t="s">
        <v>131</v>
      </c>
      <c r="C48" s="101">
        <v>271</v>
      </c>
      <c r="D48" s="98"/>
      <c r="E48" s="98"/>
      <c r="F48" s="98">
        <v>275781.15000000002</v>
      </c>
      <c r="G48" s="98"/>
      <c r="H48" s="96">
        <f t="shared" si="0"/>
        <v>276052.15000000002</v>
      </c>
    </row>
    <row r="49" spans="1:8" ht="15.75" x14ac:dyDescent="0.25">
      <c r="A49" s="99">
        <v>11</v>
      </c>
      <c r="B49" s="97" t="s">
        <v>132</v>
      </c>
      <c r="C49" s="98">
        <v>20186.3</v>
      </c>
      <c r="D49" s="98"/>
      <c r="E49" s="98"/>
      <c r="F49" s="98">
        <v>10547.45</v>
      </c>
      <c r="G49" s="98">
        <v>25</v>
      </c>
      <c r="H49" s="96">
        <f t="shared" si="0"/>
        <v>30758.75</v>
      </c>
    </row>
    <row r="50" spans="1:8" ht="15.75" x14ac:dyDescent="0.25">
      <c r="A50" s="99">
        <v>12</v>
      </c>
      <c r="B50" s="97" t="s">
        <v>133</v>
      </c>
      <c r="C50" s="98">
        <v>57</v>
      </c>
      <c r="D50" s="98"/>
      <c r="E50" s="98"/>
      <c r="F50" s="98">
        <v>859.75</v>
      </c>
      <c r="G50" s="98"/>
      <c r="H50" s="96">
        <f t="shared" si="0"/>
        <v>916.75</v>
      </c>
    </row>
    <row r="51" spans="1:8" ht="15.75" x14ac:dyDescent="0.25">
      <c r="A51" s="99">
        <v>13</v>
      </c>
      <c r="B51" s="97" t="s">
        <v>134</v>
      </c>
      <c r="C51" s="98">
        <v>7073</v>
      </c>
      <c r="D51" s="98"/>
      <c r="E51" s="98"/>
      <c r="F51" s="98">
        <v>24608.75</v>
      </c>
      <c r="G51" s="98"/>
      <c r="H51" s="96">
        <f t="shared" si="0"/>
        <v>31681.75</v>
      </c>
    </row>
    <row r="52" spans="1:8" ht="15.75" x14ac:dyDescent="0.25">
      <c r="A52" s="99">
        <v>14</v>
      </c>
      <c r="B52" s="97" t="s">
        <v>135</v>
      </c>
      <c r="C52" s="98">
        <v>167</v>
      </c>
      <c r="D52" s="98"/>
      <c r="E52" s="98"/>
      <c r="F52" s="98">
        <v>1137.55</v>
      </c>
      <c r="G52" s="98"/>
      <c r="H52" s="96">
        <f t="shared" si="0"/>
        <v>1304.55</v>
      </c>
    </row>
    <row r="53" spans="1:8" ht="15.75" x14ac:dyDescent="0.25">
      <c r="A53" s="99">
        <v>15</v>
      </c>
      <c r="B53" s="97" t="s">
        <v>136</v>
      </c>
      <c r="C53" s="98">
        <v>8901.25</v>
      </c>
      <c r="D53" s="98"/>
      <c r="E53" s="98"/>
      <c r="F53" s="98">
        <v>32436.095000000001</v>
      </c>
      <c r="G53" s="98"/>
      <c r="H53" s="96">
        <f t="shared" si="0"/>
        <v>41337.345000000001</v>
      </c>
    </row>
    <row r="54" spans="1:8" ht="15.75" x14ac:dyDescent="0.25">
      <c r="A54" s="99">
        <v>16</v>
      </c>
      <c r="B54" s="97" t="s">
        <v>137</v>
      </c>
      <c r="C54" s="101">
        <v>68</v>
      </c>
      <c r="D54" s="98"/>
      <c r="E54" s="98"/>
      <c r="F54" s="98">
        <v>1073.25</v>
      </c>
      <c r="G54" s="98">
        <v>14</v>
      </c>
      <c r="H54" s="96">
        <f t="shared" si="0"/>
        <v>1155.25</v>
      </c>
    </row>
    <row r="55" spans="1:8" ht="15.75" x14ac:dyDescent="0.25">
      <c r="A55" s="99">
        <v>17</v>
      </c>
      <c r="B55" s="97" t="s">
        <v>138</v>
      </c>
      <c r="C55" s="98">
        <v>312</v>
      </c>
      <c r="D55" s="98"/>
      <c r="E55" s="98"/>
      <c r="F55" s="98">
        <v>28238.799999999999</v>
      </c>
      <c r="G55" s="98">
        <v>3000</v>
      </c>
      <c r="H55" s="96">
        <f t="shared" si="0"/>
        <v>31550.799999999999</v>
      </c>
    </row>
    <row r="56" spans="1:8" ht="15.75" x14ac:dyDescent="0.25">
      <c r="A56" s="99">
        <v>18</v>
      </c>
      <c r="B56" s="97" t="s">
        <v>139</v>
      </c>
      <c r="C56" s="98">
        <v>957.35</v>
      </c>
      <c r="D56" s="98"/>
      <c r="E56" s="98"/>
      <c r="F56" s="98">
        <v>11716.558000000001</v>
      </c>
      <c r="G56" s="98">
        <v>263.5</v>
      </c>
      <c r="H56" s="96">
        <f t="shared" si="0"/>
        <v>12937.408000000001</v>
      </c>
    </row>
    <row r="57" spans="1:8" ht="15.75" x14ac:dyDescent="0.25">
      <c r="A57" s="99">
        <v>19</v>
      </c>
      <c r="B57" s="97" t="s">
        <v>140</v>
      </c>
      <c r="C57" s="98">
        <v>1315.835</v>
      </c>
      <c r="D57" s="98"/>
      <c r="E57" s="98"/>
      <c r="F57" s="98">
        <v>9340.0499999999993</v>
      </c>
      <c r="G57" s="98">
        <v>519</v>
      </c>
      <c r="H57" s="96">
        <f t="shared" si="0"/>
        <v>11174.884999999998</v>
      </c>
    </row>
    <row r="58" spans="1:8" ht="15.75" x14ac:dyDescent="0.25">
      <c r="A58" s="99">
        <v>20</v>
      </c>
      <c r="B58" s="97" t="s">
        <v>141</v>
      </c>
      <c r="C58" s="98">
        <v>363.5</v>
      </c>
      <c r="D58" s="98"/>
      <c r="E58" s="98"/>
      <c r="F58" s="98">
        <v>895.75</v>
      </c>
      <c r="G58" s="98"/>
      <c r="H58" s="96">
        <f t="shared" si="0"/>
        <v>1259.25</v>
      </c>
    </row>
    <row r="59" spans="1:8" ht="15.75" x14ac:dyDescent="0.25">
      <c r="A59" s="99">
        <v>21</v>
      </c>
      <c r="B59" s="97" t="s">
        <v>142</v>
      </c>
      <c r="C59" s="98">
        <v>344</v>
      </c>
      <c r="D59" s="98"/>
      <c r="E59" s="98"/>
      <c r="F59" s="98">
        <v>1168.835</v>
      </c>
      <c r="G59" s="98"/>
      <c r="H59" s="96">
        <f t="shared" si="0"/>
        <v>1512.835</v>
      </c>
    </row>
    <row r="60" spans="1:8" ht="15.75" x14ac:dyDescent="0.25">
      <c r="A60" s="99">
        <v>22</v>
      </c>
      <c r="B60" s="97" t="s">
        <v>143</v>
      </c>
      <c r="C60" s="98">
        <v>1926</v>
      </c>
      <c r="D60" s="98"/>
      <c r="E60" s="98"/>
      <c r="F60" s="98">
        <v>260</v>
      </c>
      <c r="G60" s="98"/>
      <c r="H60" s="96">
        <f t="shared" si="0"/>
        <v>2186</v>
      </c>
    </row>
    <row r="61" spans="1:8" ht="15.75" x14ac:dyDescent="0.25">
      <c r="A61" s="99">
        <v>23</v>
      </c>
      <c r="B61" s="97" t="s">
        <v>144</v>
      </c>
      <c r="C61" s="104">
        <v>12274.25</v>
      </c>
      <c r="D61" s="98"/>
      <c r="E61" s="98"/>
      <c r="F61" s="98">
        <v>9462.6260000000002</v>
      </c>
      <c r="G61" s="98">
        <v>50</v>
      </c>
      <c r="H61" s="96">
        <f t="shared" si="0"/>
        <v>21786.876</v>
      </c>
    </row>
    <row r="62" spans="1:8" ht="15.75" x14ac:dyDescent="0.25">
      <c r="A62" s="99">
        <v>24</v>
      </c>
      <c r="B62" s="97" t="s">
        <v>145</v>
      </c>
      <c r="C62" s="98">
        <v>260</v>
      </c>
      <c r="D62" s="98"/>
      <c r="E62" s="98"/>
      <c r="F62" s="98">
        <v>610.25</v>
      </c>
      <c r="G62" s="98"/>
      <c r="H62" s="96">
        <f t="shared" si="0"/>
        <v>870.25</v>
      </c>
    </row>
    <row r="63" spans="1:8" ht="15.75" x14ac:dyDescent="0.25">
      <c r="A63" s="99">
        <v>25</v>
      </c>
      <c r="B63" s="97" t="s">
        <v>146</v>
      </c>
      <c r="C63" s="98">
        <v>184.2</v>
      </c>
      <c r="D63" s="98"/>
      <c r="E63" s="98"/>
      <c r="F63" s="98">
        <v>828.5</v>
      </c>
      <c r="G63" s="98"/>
      <c r="H63" s="96">
        <f t="shared" si="0"/>
        <v>1012.7</v>
      </c>
    </row>
    <row r="64" spans="1:8" ht="15.75" x14ac:dyDescent="0.25">
      <c r="A64" s="99">
        <v>26</v>
      </c>
      <c r="B64" s="97" t="s">
        <v>147</v>
      </c>
      <c r="C64" s="98">
        <v>41</v>
      </c>
      <c r="D64" s="98"/>
      <c r="E64" s="98"/>
      <c r="F64" s="98">
        <v>148</v>
      </c>
      <c r="G64" s="98"/>
      <c r="H64" s="96">
        <f t="shared" si="0"/>
        <v>189</v>
      </c>
    </row>
    <row r="65" spans="1:9" ht="15.75" x14ac:dyDescent="0.25">
      <c r="A65" s="105">
        <v>27</v>
      </c>
      <c r="B65" s="106" t="s">
        <v>148</v>
      </c>
      <c r="C65" s="98">
        <v>62</v>
      </c>
      <c r="D65" s="98"/>
      <c r="E65" s="98"/>
      <c r="F65" s="98">
        <v>396</v>
      </c>
      <c r="G65" s="98"/>
      <c r="H65" s="96">
        <f t="shared" si="0"/>
        <v>458</v>
      </c>
    </row>
    <row r="66" spans="1:9" ht="15.75" x14ac:dyDescent="0.25">
      <c r="A66" s="105">
        <v>28</v>
      </c>
      <c r="B66" s="106" t="s">
        <v>149</v>
      </c>
      <c r="C66" s="98">
        <v>42.5</v>
      </c>
      <c r="D66" s="98"/>
      <c r="E66" s="98"/>
      <c r="F66" s="98">
        <v>10050</v>
      </c>
      <c r="G66" s="98"/>
      <c r="H66" s="96">
        <f t="shared" si="0"/>
        <v>10092.5</v>
      </c>
    </row>
    <row r="67" spans="1:9" ht="15.75" x14ac:dyDescent="0.25">
      <c r="A67" s="105">
        <v>29</v>
      </c>
      <c r="B67" s="106" t="s">
        <v>150</v>
      </c>
      <c r="C67" s="98">
        <v>35</v>
      </c>
      <c r="D67" s="98"/>
      <c r="E67" s="98"/>
      <c r="F67" s="98">
        <v>19</v>
      </c>
      <c r="G67" s="98"/>
      <c r="H67" s="96">
        <f t="shared" si="0"/>
        <v>54</v>
      </c>
    </row>
    <row r="68" spans="1:9" ht="15.75" x14ac:dyDescent="0.25">
      <c r="A68" s="105">
        <v>30</v>
      </c>
      <c r="B68" s="106" t="s">
        <v>151</v>
      </c>
      <c r="C68" s="98">
        <v>383602.57500000001</v>
      </c>
      <c r="D68" s="98">
        <v>5500</v>
      </c>
      <c r="E68" s="98"/>
      <c r="F68" s="98">
        <v>6528658</v>
      </c>
      <c r="G68" s="98">
        <v>15105</v>
      </c>
      <c r="H68" s="96">
        <f t="shared" si="0"/>
        <v>6932865.5750000002</v>
      </c>
    </row>
    <row r="69" spans="1:9" ht="15.75" x14ac:dyDescent="0.25">
      <c r="A69" s="94">
        <v>31</v>
      </c>
      <c r="B69" s="95" t="s">
        <v>152</v>
      </c>
      <c r="C69" s="96">
        <f>SUM(C70:C75)</f>
        <v>2488.75</v>
      </c>
      <c r="D69" s="96">
        <f>SUM(D70:D75)</f>
        <v>0</v>
      </c>
      <c r="E69" s="96">
        <f>SUM(E70:E75)</f>
        <v>0</v>
      </c>
      <c r="F69" s="96">
        <f>SUM(F70:F75)</f>
        <v>37364.824999999997</v>
      </c>
      <c r="G69" s="96">
        <f>SUM(G70:G75)</f>
        <v>103</v>
      </c>
      <c r="H69" s="96">
        <f t="shared" si="0"/>
        <v>39956.574999999997</v>
      </c>
    </row>
    <row r="70" spans="1:9" ht="15.75" x14ac:dyDescent="0.25">
      <c r="A70" s="468"/>
      <c r="B70" s="106" t="s">
        <v>153</v>
      </c>
      <c r="C70" s="98">
        <v>1591</v>
      </c>
      <c r="D70" s="98"/>
      <c r="E70" s="98"/>
      <c r="F70" s="98">
        <v>707</v>
      </c>
      <c r="G70" s="98">
        <v>10</v>
      </c>
      <c r="H70" s="96">
        <f t="shared" si="0"/>
        <v>2308</v>
      </c>
    </row>
    <row r="71" spans="1:9" ht="15.75" x14ac:dyDescent="0.25">
      <c r="A71" s="469"/>
      <c r="B71" s="106" t="s">
        <v>154</v>
      </c>
      <c r="C71" s="98">
        <v>745.25</v>
      </c>
      <c r="D71" s="98"/>
      <c r="E71" s="98"/>
      <c r="F71" s="98">
        <v>36487.324999999997</v>
      </c>
      <c r="G71" s="98">
        <v>93</v>
      </c>
      <c r="H71" s="96">
        <f t="shared" si="0"/>
        <v>37325.574999999997</v>
      </c>
    </row>
    <row r="72" spans="1:9" ht="15.75" x14ac:dyDescent="0.25">
      <c r="A72" s="469"/>
      <c r="B72" s="106" t="s">
        <v>155</v>
      </c>
      <c r="C72" s="101">
        <v>53.25</v>
      </c>
      <c r="D72" s="98"/>
      <c r="E72" s="98"/>
      <c r="F72" s="98">
        <v>76.5</v>
      </c>
      <c r="G72" s="98"/>
      <c r="H72" s="96">
        <f t="shared" ref="H72:H77" si="1">SUM(C72:G72)</f>
        <v>129.75</v>
      </c>
    </row>
    <row r="73" spans="1:9" ht="15.75" x14ac:dyDescent="0.25">
      <c r="A73" s="469"/>
      <c r="B73" s="106" t="s">
        <v>156</v>
      </c>
      <c r="C73" s="101">
        <v>3.25</v>
      </c>
      <c r="D73" s="98"/>
      <c r="E73" s="98"/>
      <c r="F73" s="98">
        <v>1</v>
      </c>
      <c r="G73" s="98"/>
      <c r="H73" s="96">
        <f t="shared" si="1"/>
        <v>4.25</v>
      </c>
    </row>
    <row r="74" spans="1:9" ht="15.75" x14ac:dyDescent="0.25">
      <c r="A74" s="469"/>
      <c r="B74" s="106" t="s">
        <v>157</v>
      </c>
      <c r="C74" s="101">
        <v>11</v>
      </c>
      <c r="D74" s="98"/>
      <c r="E74" s="98"/>
      <c r="F74" s="98">
        <v>84</v>
      </c>
      <c r="G74" s="98"/>
      <c r="H74" s="96">
        <f t="shared" si="1"/>
        <v>95</v>
      </c>
    </row>
    <row r="75" spans="1:9" ht="15.75" x14ac:dyDescent="0.25">
      <c r="A75" s="470"/>
      <c r="B75" s="106" t="s">
        <v>191</v>
      </c>
      <c r="C75" s="98">
        <v>85</v>
      </c>
      <c r="D75" s="98"/>
      <c r="E75" s="98"/>
      <c r="F75" s="98">
        <v>9</v>
      </c>
      <c r="G75" s="98"/>
      <c r="H75" s="96">
        <f t="shared" si="1"/>
        <v>94</v>
      </c>
    </row>
    <row r="76" spans="1:9" ht="15.75" x14ac:dyDescent="0.25">
      <c r="A76" s="99">
        <v>32</v>
      </c>
      <c r="B76" s="106" t="s">
        <v>159</v>
      </c>
      <c r="C76" s="98">
        <v>1415</v>
      </c>
      <c r="D76" s="98"/>
      <c r="E76" s="98"/>
      <c r="F76" s="98">
        <v>10985</v>
      </c>
      <c r="G76" s="98">
        <v>3</v>
      </c>
      <c r="H76" s="96">
        <f t="shared" si="1"/>
        <v>12403</v>
      </c>
    </row>
    <row r="77" spans="1:9" ht="15.75" x14ac:dyDescent="0.25">
      <c r="A77" s="463" t="s">
        <v>160</v>
      </c>
      <c r="B77" s="464"/>
      <c r="C77" s="96">
        <f>C6+C13+C16+C36+C37+C44+C45+C46+C47+C48+C49+C50+C51+C52+C53+C54+C55+C56+C57+C58+C59+C60+C61+C62+C63+C64+C65+C66+C67+C68+C69+C76</f>
        <v>2583254.3000000003</v>
      </c>
      <c r="D77" s="96">
        <f t="shared" ref="D77:G77" si="2">D6+D13+D16+D36+D37+D44+D45+D46+D47+D48+D49+D50+D51+D52+D53+D54+D55+D56+D57+D58+D59+D60+D61+D62+D63+D64+D65+D66+D67+D68+D69+D76</f>
        <v>53520</v>
      </c>
      <c r="E77" s="96">
        <f t="shared" si="2"/>
        <v>0</v>
      </c>
      <c r="F77" s="96">
        <f t="shared" si="2"/>
        <v>99657735.199999988</v>
      </c>
      <c r="G77" s="96">
        <f t="shared" si="2"/>
        <v>32388.5</v>
      </c>
      <c r="H77" s="96">
        <f t="shared" si="1"/>
        <v>102326897.99999999</v>
      </c>
      <c r="I77" s="107"/>
    </row>
    <row r="78" spans="1:9" x14ac:dyDescent="0.25">
      <c r="A78" s="108"/>
      <c r="B78" s="108"/>
      <c r="C78" s="108"/>
      <c r="D78" s="108"/>
      <c r="E78" s="108"/>
      <c r="F78" s="108"/>
      <c r="G78" s="108"/>
      <c r="H78" s="108"/>
    </row>
    <row r="79" spans="1:9" x14ac:dyDescent="0.25">
      <c r="H79" s="109"/>
    </row>
    <row r="80" spans="1:9" x14ac:dyDescent="0.25">
      <c r="H80" s="110"/>
    </row>
  </sheetData>
  <sheetProtection password="CF7A" sheet="1" objects="1" scenarios="1"/>
  <mergeCells count="16">
    <mergeCell ref="A1:H1"/>
    <mergeCell ref="A3:A4"/>
    <mergeCell ref="B3:B4"/>
    <mergeCell ref="C3:C4"/>
    <mergeCell ref="E3:E4"/>
    <mergeCell ref="H3:H4"/>
    <mergeCell ref="E42:E43"/>
    <mergeCell ref="H42:H43"/>
    <mergeCell ref="A70:A75"/>
    <mergeCell ref="A77:B77"/>
    <mergeCell ref="A7:A12"/>
    <mergeCell ref="A17:A24"/>
    <mergeCell ref="A38:A39"/>
    <mergeCell ref="A42:A43"/>
    <mergeCell ref="B42:B43"/>
    <mergeCell ref="C42:C43"/>
  </mergeCells>
  <pageMargins left="0.17" right="0.17" top="0.33" bottom="0.32" header="0.31496062992125984" footer="0.31496062992125984"/>
  <pageSetup paperSize="9" scale="86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view="pageBreakPreview" zoomScale="60" zoomScaleNormal="100" workbookViewId="0">
      <selection activeCell="P35" activeCellId="11" sqref="A18:L20 L21:L26 A26:K26 A28:C29 A31:C32 A34:C35 D28:P28 P29 D31:P31 P32 D34:P34 P35"/>
    </sheetView>
  </sheetViews>
  <sheetFormatPr defaultRowHeight="14.25" x14ac:dyDescent="0.2"/>
  <cols>
    <col min="1" max="1" width="3.875" customWidth="1"/>
    <col min="2" max="2" width="23" customWidth="1"/>
    <col min="3" max="3" width="12" customWidth="1"/>
    <col min="5" max="5" width="4.25" customWidth="1"/>
    <col min="7" max="7" width="6.25" customWidth="1"/>
    <col min="8" max="8" width="6.625" customWidth="1"/>
    <col min="9" max="9" width="7.125" customWidth="1"/>
    <col min="10" max="10" width="7.75" customWidth="1"/>
    <col min="11" max="11" width="5.625" customWidth="1"/>
    <col min="12" max="12" width="6.625" customWidth="1"/>
    <col min="13" max="13" width="5.75" customWidth="1"/>
    <col min="14" max="14" width="7.375" customWidth="1"/>
    <col min="15" max="15" width="5.375" customWidth="1"/>
    <col min="16" max="16" width="7.625" customWidth="1"/>
    <col min="17" max="17" width="6.75" customWidth="1"/>
  </cols>
  <sheetData>
    <row r="1" spans="1:19" ht="20.25" x14ac:dyDescent="0.3">
      <c r="A1" s="348" t="s">
        <v>199</v>
      </c>
      <c r="B1" s="348"/>
      <c r="C1" s="348"/>
      <c r="D1" s="348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8.75" x14ac:dyDescent="0.3">
      <c r="A2" s="355" t="s">
        <v>0</v>
      </c>
      <c r="B2" s="355"/>
      <c r="C2" s="2"/>
      <c r="D2" s="3"/>
      <c r="E2" s="356"/>
      <c r="F2" s="356"/>
      <c r="G2" s="356"/>
      <c r="H2" s="356"/>
      <c r="I2" s="356"/>
      <c r="J2" s="356"/>
      <c r="K2" s="356"/>
      <c r="L2" s="356"/>
      <c r="M2" s="356"/>
      <c r="N2" s="357"/>
      <c r="O2" s="357"/>
      <c r="P2" s="357"/>
      <c r="Q2" s="357"/>
      <c r="R2" s="357"/>
      <c r="S2" s="357"/>
    </row>
    <row r="3" spans="1:19" ht="15.75" x14ac:dyDescent="0.2">
      <c r="A3" s="338" t="s">
        <v>1</v>
      </c>
      <c r="B3" s="338" t="s">
        <v>2</v>
      </c>
      <c r="C3" s="274" t="s">
        <v>3</v>
      </c>
      <c r="D3" s="341" t="s">
        <v>4</v>
      </c>
      <c r="E3" s="342"/>
      <c r="F3" s="341" t="s">
        <v>3</v>
      </c>
      <c r="G3" s="342"/>
      <c r="H3" s="350" t="s">
        <v>5</v>
      </c>
      <c r="I3" s="351"/>
      <c r="J3" s="351"/>
      <c r="K3" s="352"/>
      <c r="L3" s="350" t="s">
        <v>6</v>
      </c>
      <c r="M3" s="351"/>
      <c r="N3" s="351"/>
      <c r="O3" s="352"/>
      <c r="P3" s="341" t="s">
        <v>7</v>
      </c>
      <c r="Q3" s="342"/>
      <c r="R3" s="44"/>
      <c r="S3" s="44"/>
    </row>
    <row r="4" spans="1:19" ht="15.75" x14ac:dyDescent="0.25">
      <c r="A4" s="339"/>
      <c r="B4" s="339"/>
      <c r="C4" s="275" t="s">
        <v>8</v>
      </c>
      <c r="D4" s="346" t="s">
        <v>9</v>
      </c>
      <c r="E4" s="347"/>
      <c r="F4" s="346" t="s">
        <v>10</v>
      </c>
      <c r="G4" s="347"/>
      <c r="H4" s="305" t="s">
        <v>11</v>
      </c>
      <c r="I4" s="306"/>
      <c r="J4" s="305" t="s">
        <v>12</v>
      </c>
      <c r="K4" s="306" t="s">
        <v>13</v>
      </c>
      <c r="L4" s="305" t="s">
        <v>14</v>
      </c>
      <c r="M4" s="306"/>
      <c r="N4" s="305" t="s">
        <v>13</v>
      </c>
      <c r="O4" s="306" t="s">
        <v>13</v>
      </c>
      <c r="P4" s="353"/>
      <c r="Q4" s="354"/>
      <c r="R4" s="44"/>
      <c r="S4" s="44"/>
    </row>
    <row r="5" spans="1:19" ht="15.75" x14ac:dyDescent="0.2">
      <c r="A5" s="340"/>
      <c r="B5" s="340"/>
      <c r="C5" s="276" t="s">
        <v>15</v>
      </c>
      <c r="D5" s="307" t="s">
        <v>16</v>
      </c>
      <c r="E5" s="308"/>
      <c r="F5" s="307" t="s">
        <v>17</v>
      </c>
      <c r="G5" s="308"/>
      <c r="H5" s="307" t="s">
        <v>18</v>
      </c>
      <c r="I5" s="308"/>
      <c r="J5" s="307" t="s">
        <v>19</v>
      </c>
      <c r="K5" s="308" t="s">
        <v>18</v>
      </c>
      <c r="L5" s="307" t="s">
        <v>20</v>
      </c>
      <c r="M5" s="308"/>
      <c r="N5" s="307" t="s">
        <v>21</v>
      </c>
      <c r="O5" s="308"/>
      <c r="P5" s="277" t="s">
        <v>22</v>
      </c>
      <c r="Q5" s="277" t="s">
        <v>23</v>
      </c>
      <c r="R5" s="44"/>
      <c r="S5" s="44"/>
    </row>
    <row r="6" spans="1:19" ht="15.75" x14ac:dyDescent="0.25">
      <c r="A6" s="278" t="s">
        <v>24</v>
      </c>
      <c r="B6" s="279" t="s">
        <v>25</v>
      </c>
      <c r="C6" s="280">
        <f>SUM(C7:C14)</f>
        <v>100432.46900000001</v>
      </c>
      <c r="D6" s="323">
        <f>SUM(D7:E14)</f>
        <v>78667.534</v>
      </c>
      <c r="E6" s="324"/>
      <c r="F6" s="323">
        <f t="shared" ref="F6" si="0">SUM(F7:G14)</f>
        <v>75057.652000000002</v>
      </c>
      <c r="G6" s="324"/>
      <c r="H6" s="323">
        <f t="shared" ref="H6" si="1">SUM(H7:I14)</f>
        <v>88015.634000000005</v>
      </c>
      <c r="I6" s="324"/>
      <c r="J6" s="323">
        <f t="shared" ref="J6" si="2">SUM(J7:K14)</f>
        <v>91048.646000000008</v>
      </c>
      <c r="K6" s="324"/>
      <c r="L6" s="303">
        <f t="shared" ref="L6" si="3">SUM(L7:M14)</f>
        <v>166069.15900000001</v>
      </c>
      <c r="M6" s="304"/>
      <c r="N6" s="303">
        <f t="shared" ref="N6" si="4">SUM(N7:O14)</f>
        <v>103584.65400000001</v>
      </c>
      <c r="O6" s="304"/>
      <c r="P6" s="281">
        <f>(N6/H6-1)*100</f>
        <v>17.688925583379888</v>
      </c>
      <c r="Q6" s="281">
        <f>(N6/J6-1)*100</f>
        <v>13.768472734893834</v>
      </c>
      <c r="R6" s="8"/>
      <c r="S6" s="9"/>
    </row>
    <row r="7" spans="1:19" ht="15.75" x14ac:dyDescent="0.25">
      <c r="A7" s="10"/>
      <c r="B7" s="11" t="s">
        <v>26</v>
      </c>
      <c r="C7" s="43">
        <f>'نفقات فعلية 2009'!C14</f>
        <v>43677.529000000002</v>
      </c>
      <c r="D7" s="321">
        <f>'معدل 2010'!C14</f>
        <v>45555.438000000002</v>
      </c>
      <c r="E7" s="322"/>
      <c r="F7" s="321">
        <f>'نفقات فعلية 2010'!C14</f>
        <v>44810.033000000003</v>
      </c>
      <c r="G7" s="322"/>
      <c r="H7" s="319">
        <f>'مصدق 2011'!C14</f>
        <v>61379.398000000001</v>
      </c>
      <c r="I7" s="320"/>
      <c r="J7" s="319">
        <f>'منقح 2011'!C14</f>
        <v>61412.41</v>
      </c>
      <c r="K7" s="320"/>
      <c r="L7" s="309">
        <f>'مقترح 2012'!C14</f>
        <v>73045.214000000007</v>
      </c>
      <c r="M7" s="310"/>
      <c r="N7" s="311">
        <f>متفق2012!C14</f>
        <v>75204.054000000004</v>
      </c>
      <c r="O7" s="312"/>
      <c r="P7" s="281">
        <f t="shared" ref="P7:P16" si="5">(N7/H7-1)*100</f>
        <v>22.523283789782369</v>
      </c>
      <c r="Q7" s="281">
        <f t="shared" ref="Q7:Q16" si="6">(N7/J7-1)*100</f>
        <v>22.45742187938886</v>
      </c>
      <c r="R7" s="8"/>
      <c r="S7" s="358"/>
    </row>
    <row r="8" spans="1:19" ht="15.75" x14ac:dyDescent="0.25">
      <c r="A8" s="12"/>
      <c r="B8" s="11" t="s">
        <v>27</v>
      </c>
      <c r="C8" s="43">
        <f>'نفقات فعلية 2009'!D14</f>
        <v>21815.845000000001</v>
      </c>
      <c r="D8" s="321">
        <f>'معدل 2010'!D14</f>
        <v>23923.786</v>
      </c>
      <c r="E8" s="322"/>
      <c r="F8" s="321">
        <f>'نفقات فعلية 2010'!D14</f>
        <v>22314.28</v>
      </c>
      <c r="G8" s="322"/>
      <c r="H8" s="319">
        <f>'مصدق 2011'!D14</f>
        <v>22801.635999999999</v>
      </c>
      <c r="I8" s="320"/>
      <c r="J8" s="319">
        <f>'منقح 2011'!D14</f>
        <v>24051.635999999999</v>
      </c>
      <c r="K8" s="320"/>
      <c r="L8" s="309">
        <f>'مقترح 2012'!D14</f>
        <v>65818.945000000007</v>
      </c>
      <c r="M8" s="310"/>
      <c r="N8" s="309">
        <f>متفق2012!D14</f>
        <v>22571</v>
      </c>
      <c r="O8" s="310"/>
      <c r="P8" s="281">
        <f t="shared" si="5"/>
        <v>-1.0114888247492404</v>
      </c>
      <c r="Q8" s="281">
        <f t="shared" si="6"/>
        <v>-6.1560718780210966</v>
      </c>
      <c r="R8" s="8"/>
      <c r="S8" s="358"/>
    </row>
    <row r="9" spans="1:19" ht="15.75" x14ac:dyDescent="0.25">
      <c r="A9" s="12"/>
      <c r="B9" s="11" t="s">
        <v>28</v>
      </c>
      <c r="C9" s="43">
        <f>'نفقات فعلية 2009'!E14</f>
        <v>0</v>
      </c>
      <c r="D9" s="321">
        <f>'معدل 2010'!E14</f>
        <v>0</v>
      </c>
      <c r="E9" s="322"/>
      <c r="F9" s="321">
        <f>'نفقات فعلية 2010'!E14</f>
        <v>0</v>
      </c>
      <c r="G9" s="322"/>
      <c r="H9" s="319">
        <f>'مصدق 2011'!E14</f>
        <v>0</v>
      </c>
      <c r="I9" s="320"/>
      <c r="J9" s="319">
        <f>'منقح 2011'!E14</f>
        <v>0</v>
      </c>
      <c r="K9" s="320"/>
      <c r="L9" s="309">
        <f>'مقترح 2012'!E14</f>
        <v>0</v>
      </c>
      <c r="M9" s="310"/>
      <c r="N9" s="309">
        <f>متفق2012!E14</f>
        <v>0</v>
      </c>
      <c r="O9" s="310"/>
      <c r="P9" s="281" t="e">
        <f t="shared" si="5"/>
        <v>#DIV/0!</v>
      </c>
      <c r="Q9" s="281" t="e">
        <f t="shared" si="6"/>
        <v>#DIV/0!</v>
      </c>
      <c r="R9" s="8"/>
      <c r="S9" s="358"/>
    </row>
    <row r="10" spans="1:19" ht="15.75" x14ac:dyDescent="0.25">
      <c r="A10" s="12"/>
      <c r="B10" s="11" t="s">
        <v>29</v>
      </c>
      <c r="C10" s="43">
        <f>'نفقات فعلية 2009'!F14</f>
        <v>0</v>
      </c>
      <c r="D10" s="321">
        <f>'معدل 2010'!F14</f>
        <v>0</v>
      </c>
      <c r="E10" s="322"/>
      <c r="F10" s="321">
        <f>'نفقات فعلية 2010'!F14</f>
        <v>0</v>
      </c>
      <c r="G10" s="322"/>
      <c r="H10" s="319">
        <f>'مصدق 2011'!F14</f>
        <v>0</v>
      </c>
      <c r="I10" s="320"/>
      <c r="J10" s="319">
        <f>'منقح 2011'!F14</f>
        <v>0</v>
      </c>
      <c r="K10" s="320"/>
      <c r="L10" s="309">
        <f>'مقترح 2012'!F14</f>
        <v>0</v>
      </c>
      <c r="M10" s="310"/>
      <c r="N10" s="309">
        <f>متفق2012!F14</f>
        <v>0</v>
      </c>
      <c r="O10" s="310"/>
      <c r="P10" s="281" t="e">
        <f t="shared" si="5"/>
        <v>#DIV/0!</v>
      </c>
      <c r="Q10" s="281" t="e">
        <f t="shared" si="6"/>
        <v>#DIV/0!</v>
      </c>
      <c r="R10" s="8"/>
      <c r="S10" s="358"/>
    </row>
    <row r="11" spans="1:19" ht="15.75" x14ac:dyDescent="0.25">
      <c r="A11" s="12"/>
      <c r="B11" s="11" t="s">
        <v>30</v>
      </c>
      <c r="C11" s="43">
        <f>'نفقات فعلية 2009'!G14</f>
        <v>0</v>
      </c>
      <c r="D11" s="321">
        <f>'معدل 2010'!G14</f>
        <v>0</v>
      </c>
      <c r="E11" s="322"/>
      <c r="F11" s="321">
        <f>'نفقات فعلية 2010'!G14</f>
        <v>0</v>
      </c>
      <c r="G11" s="322"/>
      <c r="H11" s="319">
        <f>'مصدق 2011'!G14</f>
        <v>0</v>
      </c>
      <c r="I11" s="320"/>
      <c r="J11" s="319">
        <f>'منقح 2011'!G14</f>
        <v>0</v>
      </c>
      <c r="K11" s="320"/>
      <c r="L11" s="309">
        <f>'مقترح 2012'!G14</f>
        <v>0</v>
      </c>
      <c r="M11" s="310"/>
      <c r="N11" s="309">
        <f>متفق2012!G14</f>
        <v>0</v>
      </c>
      <c r="O11" s="310"/>
      <c r="P11" s="281" t="e">
        <f t="shared" si="5"/>
        <v>#DIV/0!</v>
      </c>
      <c r="Q11" s="281" t="e">
        <f t="shared" si="6"/>
        <v>#DIV/0!</v>
      </c>
      <c r="R11" s="8"/>
      <c r="S11" s="358"/>
    </row>
    <row r="12" spans="1:19" ht="15.75" x14ac:dyDescent="0.25">
      <c r="A12" s="12"/>
      <c r="B12" s="11" t="s">
        <v>31</v>
      </c>
      <c r="C12" s="43">
        <f>'نفقات فعلية 2009'!H14</f>
        <v>30984.135999999999</v>
      </c>
      <c r="D12" s="321">
        <f>'معدل 2010'!H14</f>
        <v>4436</v>
      </c>
      <c r="E12" s="322"/>
      <c r="F12" s="321">
        <f>'نفقات فعلية 2010'!H14</f>
        <v>4435.8010000000004</v>
      </c>
      <c r="G12" s="322"/>
      <c r="H12" s="319">
        <f>'مصدق 2011'!H14</f>
        <v>1200</v>
      </c>
      <c r="I12" s="320"/>
      <c r="J12" s="319">
        <f>'منقح 2011'!H14</f>
        <v>1200</v>
      </c>
      <c r="K12" s="320"/>
      <c r="L12" s="309">
        <f>'مقترح 2012'!H14</f>
        <v>5000</v>
      </c>
      <c r="M12" s="310"/>
      <c r="N12" s="309">
        <f>متفق2012!H14</f>
        <v>3000</v>
      </c>
      <c r="O12" s="310"/>
      <c r="P12" s="281">
        <f t="shared" si="5"/>
        <v>150</v>
      </c>
      <c r="Q12" s="281">
        <f t="shared" si="6"/>
        <v>150</v>
      </c>
      <c r="R12" s="8"/>
      <c r="S12" s="358"/>
    </row>
    <row r="13" spans="1:19" ht="15.75" x14ac:dyDescent="0.25">
      <c r="A13" s="12"/>
      <c r="B13" s="11" t="s">
        <v>32</v>
      </c>
      <c r="C13" s="43">
        <f>'نفقات فعلية 2009'!I14</f>
        <v>314.57299999999998</v>
      </c>
      <c r="D13" s="321">
        <f>'معدل 2010'!I14</f>
        <v>707.75</v>
      </c>
      <c r="E13" s="322"/>
      <c r="F13" s="321">
        <f>'نفقات فعلية 2010'!I14</f>
        <v>644.95399999999995</v>
      </c>
      <c r="G13" s="322"/>
      <c r="H13" s="319">
        <f>'مصدق 2011'!I14</f>
        <v>370.6</v>
      </c>
      <c r="I13" s="320"/>
      <c r="J13" s="319">
        <f>'منقح 2011'!I14</f>
        <v>370.6</v>
      </c>
      <c r="K13" s="320"/>
      <c r="L13" s="309">
        <f>'مقترح 2012'!I14</f>
        <v>2255</v>
      </c>
      <c r="M13" s="310"/>
      <c r="N13" s="309">
        <f>متفق2012!I14</f>
        <v>545.6</v>
      </c>
      <c r="O13" s="310"/>
      <c r="P13" s="281">
        <f t="shared" si="5"/>
        <v>47.220723151645984</v>
      </c>
      <c r="Q13" s="281">
        <f t="shared" si="6"/>
        <v>47.220723151645984</v>
      </c>
      <c r="R13" s="8"/>
      <c r="S13" s="358"/>
    </row>
    <row r="14" spans="1:19" ht="15.75" x14ac:dyDescent="0.25">
      <c r="A14" s="12"/>
      <c r="B14" s="13" t="s">
        <v>33</v>
      </c>
      <c r="C14" s="43">
        <f>'نفقات فعلية 2009'!J14</f>
        <v>3640.386</v>
      </c>
      <c r="D14" s="321">
        <f>'معدل 2010'!J14</f>
        <v>4044.56</v>
      </c>
      <c r="E14" s="322"/>
      <c r="F14" s="321">
        <f>'نفقات فعلية 2010'!J14</f>
        <v>2852.5839999999998</v>
      </c>
      <c r="G14" s="322"/>
      <c r="H14" s="319">
        <f>'مصدق 2011'!J14</f>
        <v>2264</v>
      </c>
      <c r="I14" s="320"/>
      <c r="J14" s="319">
        <f>'منقح 2011'!J14</f>
        <v>4014</v>
      </c>
      <c r="K14" s="320"/>
      <c r="L14" s="309">
        <f>'مقترح 2012'!J14</f>
        <v>19950</v>
      </c>
      <c r="M14" s="310"/>
      <c r="N14" s="309">
        <f>متفق2012!J14</f>
        <v>2264</v>
      </c>
      <c r="O14" s="310"/>
      <c r="P14" s="281">
        <f t="shared" si="5"/>
        <v>0</v>
      </c>
      <c r="Q14" s="281">
        <f t="shared" si="6"/>
        <v>-43.597409068261086</v>
      </c>
      <c r="R14" s="8"/>
      <c r="S14" s="358"/>
    </row>
    <row r="15" spans="1:19" ht="15.75" x14ac:dyDescent="0.25">
      <c r="A15" s="278" t="s">
        <v>34</v>
      </c>
      <c r="B15" s="282" t="s">
        <v>35</v>
      </c>
      <c r="C15" s="271">
        <f>'نفقات فعلية 2009'!N14</f>
        <v>0</v>
      </c>
      <c r="D15" s="323">
        <f>'معدل 2010'!N14</f>
        <v>3000</v>
      </c>
      <c r="E15" s="324"/>
      <c r="F15" s="323">
        <f>'نفقات فعلية 2010'!N14</f>
        <v>0</v>
      </c>
      <c r="G15" s="324"/>
      <c r="H15" s="333">
        <f>'مصدق 2011'!N14</f>
        <v>10000</v>
      </c>
      <c r="I15" s="334"/>
      <c r="J15" s="333">
        <f>'منقح 2011'!N14</f>
        <v>10000</v>
      </c>
      <c r="K15" s="334"/>
      <c r="L15" s="325">
        <f>'مقترح 2012'!N14</f>
        <v>14000</v>
      </c>
      <c r="M15" s="326"/>
      <c r="N15" s="325">
        <f>متفق2012!N14</f>
        <v>9800</v>
      </c>
      <c r="O15" s="326"/>
      <c r="P15" s="281">
        <f t="shared" si="5"/>
        <v>-2.0000000000000018</v>
      </c>
      <c r="Q15" s="281">
        <f t="shared" si="6"/>
        <v>-2.0000000000000018</v>
      </c>
      <c r="R15" s="8"/>
      <c r="S15" s="9"/>
    </row>
    <row r="16" spans="1:19" ht="15.75" x14ac:dyDescent="0.25">
      <c r="A16" s="278" t="s">
        <v>36</v>
      </c>
      <c r="B16" s="282" t="s">
        <v>37</v>
      </c>
      <c r="C16" s="283">
        <f>C6+C15</f>
        <v>100432.46900000001</v>
      </c>
      <c r="D16" s="323">
        <f>D6+D15</f>
        <v>81667.534</v>
      </c>
      <c r="E16" s="324"/>
      <c r="F16" s="323">
        <f t="shared" ref="F16" si="7">F6+F15</f>
        <v>75057.652000000002</v>
      </c>
      <c r="G16" s="324"/>
      <c r="H16" s="323">
        <f t="shared" ref="H16" si="8">H6+H15</f>
        <v>98015.634000000005</v>
      </c>
      <c r="I16" s="324"/>
      <c r="J16" s="323">
        <f t="shared" ref="J16" si="9">J6+J15</f>
        <v>101048.64600000001</v>
      </c>
      <c r="K16" s="324"/>
      <c r="L16" s="303">
        <f t="shared" ref="L16" si="10">L6+L15</f>
        <v>180069.15900000001</v>
      </c>
      <c r="M16" s="304"/>
      <c r="N16" s="303">
        <f t="shared" ref="N16" si="11">N6+N15</f>
        <v>113384.65400000001</v>
      </c>
      <c r="O16" s="304"/>
      <c r="P16" s="281">
        <f t="shared" si="5"/>
        <v>15.680172001948179</v>
      </c>
      <c r="Q16" s="281">
        <f t="shared" si="6"/>
        <v>12.207989407398889</v>
      </c>
      <c r="R16" s="8"/>
      <c r="S16" s="9"/>
    </row>
    <row r="17" spans="1:19" ht="18.75" x14ac:dyDescent="0.3">
      <c r="A17" s="335" t="s">
        <v>38</v>
      </c>
      <c r="B17" s="335"/>
      <c r="C17" s="335"/>
      <c r="D17" s="335"/>
      <c r="E17" s="335"/>
      <c r="F17" s="335"/>
      <c r="G17" s="335"/>
      <c r="H17" s="335"/>
      <c r="I17" s="335"/>
      <c r="J17" s="336"/>
      <c r="K17" s="336"/>
      <c r="L17" s="336"/>
      <c r="M17" s="336"/>
      <c r="N17" s="337"/>
      <c r="O17" s="337"/>
      <c r="P17" s="337"/>
      <c r="Q17" s="1"/>
      <c r="R17" s="15"/>
      <c r="S17" s="1"/>
    </row>
    <row r="18" spans="1:19" ht="15.75" x14ac:dyDescent="0.25">
      <c r="A18" s="338" t="s">
        <v>1</v>
      </c>
      <c r="B18" s="341" t="s">
        <v>2</v>
      </c>
      <c r="C18" s="342"/>
      <c r="D18" s="341" t="s">
        <v>39</v>
      </c>
      <c r="E18" s="342"/>
      <c r="F18" s="305" t="s">
        <v>39</v>
      </c>
      <c r="G18" s="306"/>
      <c r="H18" s="305" t="s">
        <v>40</v>
      </c>
      <c r="I18" s="343"/>
      <c r="J18" s="305" t="s">
        <v>40</v>
      </c>
      <c r="K18" s="306"/>
      <c r="L18" s="342" t="s">
        <v>7</v>
      </c>
      <c r="M18" s="44"/>
      <c r="N18" s="44"/>
      <c r="O18" s="44"/>
      <c r="P18" s="44"/>
      <c r="Q18" s="361"/>
      <c r="R18" s="44"/>
      <c r="S18" s="44"/>
    </row>
    <row r="19" spans="1:19" ht="15.75" x14ac:dyDescent="0.25">
      <c r="A19" s="339"/>
      <c r="B19" s="344"/>
      <c r="C19" s="345"/>
      <c r="D19" s="344" t="s">
        <v>41</v>
      </c>
      <c r="E19" s="345"/>
      <c r="F19" s="346" t="s">
        <v>42</v>
      </c>
      <c r="G19" s="347"/>
      <c r="H19" s="346" t="s">
        <v>43</v>
      </c>
      <c r="I19" s="362"/>
      <c r="J19" s="359" t="s">
        <v>44</v>
      </c>
      <c r="K19" s="360"/>
      <c r="L19" s="345"/>
      <c r="M19" s="44"/>
      <c r="N19" s="44"/>
      <c r="O19" s="44"/>
      <c r="P19" s="44"/>
      <c r="Q19" s="361"/>
      <c r="R19" s="44"/>
      <c r="S19" s="44"/>
    </row>
    <row r="20" spans="1:19" ht="15.75" x14ac:dyDescent="0.25">
      <c r="A20" s="340"/>
      <c r="B20" s="353"/>
      <c r="C20" s="354"/>
      <c r="D20" s="353" t="s">
        <v>45</v>
      </c>
      <c r="E20" s="354"/>
      <c r="F20" s="363" t="s">
        <v>46</v>
      </c>
      <c r="G20" s="364"/>
      <c r="H20" s="363" t="s">
        <v>17</v>
      </c>
      <c r="I20" s="365"/>
      <c r="J20" s="307" t="s">
        <v>47</v>
      </c>
      <c r="K20" s="308"/>
      <c r="L20" s="284" t="s">
        <v>48</v>
      </c>
      <c r="M20" s="44"/>
      <c r="N20" s="27"/>
      <c r="O20" s="27"/>
      <c r="P20" s="27"/>
      <c r="Q20" s="26"/>
      <c r="R20" s="44"/>
      <c r="S20" s="44"/>
    </row>
    <row r="21" spans="1:19" ht="15.75" x14ac:dyDescent="0.25">
      <c r="A21" s="16" t="s">
        <v>24</v>
      </c>
      <c r="B21" s="313" t="s">
        <v>49</v>
      </c>
      <c r="C21" s="314"/>
      <c r="D21" s="317">
        <f>'ايراد فعلي 2009'!C14</f>
        <v>2259.6129999999998</v>
      </c>
      <c r="E21" s="318"/>
      <c r="F21" s="309">
        <f>ايرادفعلي2010!C14</f>
        <v>1006.3</v>
      </c>
      <c r="G21" s="310"/>
      <c r="H21" s="309">
        <f>مخطط2011!C14</f>
        <v>1250</v>
      </c>
      <c r="I21" s="310"/>
      <c r="J21" s="315">
        <f>مخطط2012!C14</f>
        <v>1000</v>
      </c>
      <c r="K21" s="316"/>
      <c r="L21" s="285">
        <f>(J21/H21-1)*100</f>
        <v>-19.999999999999996</v>
      </c>
      <c r="M21" s="44"/>
      <c r="N21" s="26"/>
      <c r="O21" s="26"/>
      <c r="P21" s="26"/>
      <c r="Q21" s="29"/>
      <c r="R21" s="8"/>
      <c r="S21" s="9"/>
    </row>
    <row r="22" spans="1:19" ht="15.75" x14ac:dyDescent="0.25">
      <c r="A22" s="16" t="s">
        <v>34</v>
      </c>
      <c r="B22" s="313" t="s">
        <v>50</v>
      </c>
      <c r="C22" s="314"/>
      <c r="D22" s="317">
        <f>'ايراد فعلي 2009'!D14</f>
        <v>0</v>
      </c>
      <c r="E22" s="318"/>
      <c r="F22" s="309">
        <f>ايرادفعلي2010!D14</f>
        <v>0</v>
      </c>
      <c r="G22" s="310"/>
      <c r="H22" s="309">
        <f>مخطط2011!D14</f>
        <v>0</v>
      </c>
      <c r="I22" s="310"/>
      <c r="J22" s="315">
        <f>مخطط2012!D14</f>
        <v>0</v>
      </c>
      <c r="K22" s="316"/>
      <c r="L22" s="285" t="e">
        <f t="shared" ref="L22:L26" si="12">(J22/H22-1)*100</f>
        <v>#DIV/0!</v>
      </c>
      <c r="M22" s="44"/>
      <c r="N22" s="26"/>
      <c r="O22" s="26"/>
      <c r="P22" s="26"/>
      <c r="Q22" s="29"/>
      <c r="R22" s="8"/>
      <c r="S22" s="9"/>
    </row>
    <row r="23" spans="1:19" ht="15.75" x14ac:dyDescent="0.25">
      <c r="A23" s="16" t="s">
        <v>36</v>
      </c>
      <c r="B23" s="313" t="s">
        <v>51</v>
      </c>
      <c r="C23" s="314"/>
      <c r="D23" s="317">
        <f>'ايراد فعلي 2009'!E14</f>
        <v>0</v>
      </c>
      <c r="E23" s="318"/>
      <c r="F23" s="309">
        <f>ايرادفعلي2010!E14</f>
        <v>0</v>
      </c>
      <c r="G23" s="310"/>
      <c r="H23" s="309">
        <f>مخطط2011!E14</f>
        <v>0</v>
      </c>
      <c r="I23" s="310"/>
      <c r="J23" s="315">
        <f>مخطط2012!E14</f>
        <v>0</v>
      </c>
      <c r="K23" s="316"/>
      <c r="L23" s="285" t="e">
        <f t="shared" si="12"/>
        <v>#DIV/0!</v>
      </c>
      <c r="M23" s="44"/>
      <c r="N23" s="26"/>
      <c r="O23" s="26"/>
      <c r="P23" s="26"/>
      <c r="Q23" s="29"/>
      <c r="R23" s="8"/>
      <c r="S23" s="9"/>
    </row>
    <row r="24" spans="1:19" ht="15.75" x14ac:dyDescent="0.25">
      <c r="A24" s="16" t="s">
        <v>52</v>
      </c>
      <c r="B24" s="313" t="s">
        <v>53</v>
      </c>
      <c r="C24" s="314"/>
      <c r="D24" s="317">
        <f>'ايراد فعلي 2009'!F14</f>
        <v>587.12699999999995</v>
      </c>
      <c r="E24" s="318"/>
      <c r="F24" s="309">
        <f>ايرادفعلي2010!F14</f>
        <v>172.12700000000001</v>
      </c>
      <c r="G24" s="310"/>
      <c r="H24" s="309">
        <f>مخطط2011!F14</f>
        <v>255</v>
      </c>
      <c r="I24" s="310"/>
      <c r="J24" s="315">
        <f>مخطط2012!F14</f>
        <v>250</v>
      </c>
      <c r="K24" s="316"/>
      <c r="L24" s="285">
        <f t="shared" si="12"/>
        <v>-1.9607843137254943</v>
      </c>
      <c r="M24" s="44"/>
      <c r="N24" s="26"/>
      <c r="O24" s="26"/>
      <c r="P24" s="26"/>
      <c r="Q24" s="29"/>
      <c r="R24" s="8"/>
      <c r="S24" s="9"/>
    </row>
    <row r="25" spans="1:19" ht="15.75" x14ac:dyDescent="0.25">
      <c r="A25" s="16" t="s">
        <v>54</v>
      </c>
      <c r="B25" s="313" t="s">
        <v>55</v>
      </c>
      <c r="C25" s="314"/>
      <c r="D25" s="317">
        <f>'ايراد فعلي 2009'!G14</f>
        <v>0</v>
      </c>
      <c r="E25" s="318"/>
      <c r="F25" s="309">
        <f>ايرادفعلي2010!G14</f>
        <v>0</v>
      </c>
      <c r="G25" s="310"/>
      <c r="H25" s="309">
        <f>مخطط2011!G14</f>
        <v>0</v>
      </c>
      <c r="I25" s="310"/>
      <c r="J25" s="315">
        <f>مخطط2012!G14</f>
        <v>0</v>
      </c>
      <c r="K25" s="316"/>
      <c r="L25" s="285" t="e">
        <f t="shared" si="12"/>
        <v>#DIV/0!</v>
      </c>
      <c r="M25" s="44"/>
      <c r="N25" s="26"/>
      <c r="O25" s="26"/>
      <c r="P25" s="26"/>
      <c r="Q25" s="29"/>
      <c r="R25" s="8"/>
      <c r="S25" s="9"/>
    </row>
    <row r="26" spans="1:19" ht="15.75" x14ac:dyDescent="0.25">
      <c r="A26" s="375" t="s">
        <v>56</v>
      </c>
      <c r="B26" s="376"/>
      <c r="C26" s="377"/>
      <c r="D26" s="367">
        <f>SUM(D21:E25)</f>
        <v>2846.74</v>
      </c>
      <c r="E26" s="368"/>
      <c r="F26" s="367">
        <f t="shared" ref="F26" si="13">SUM(F21:G25)</f>
        <v>1178.4269999999999</v>
      </c>
      <c r="G26" s="368"/>
      <c r="H26" s="367">
        <f t="shared" ref="H26" si="14">SUM(H21:I25)</f>
        <v>1505</v>
      </c>
      <c r="I26" s="368"/>
      <c r="J26" s="367">
        <f t="shared" ref="J26" si="15">SUM(J21:K25)</f>
        <v>1250</v>
      </c>
      <c r="K26" s="368"/>
      <c r="L26" s="285">
        <f t="shared" si="12"/>
        <v>-16.943521594684384</v>
      </c>
      <c r="M26" s="44"/>
      <c r="N26" s="28"/>
      <c r="O26" s="28"/>
      <c r="P26" s="28"/>
      <c r="Q26" s="29"/>
      <c r="R26" s="8"/>
      <c r="S26" s="8"/>
    </row>
    <row r="27" spans="1:19" ht="18" x14ac:dyDescent="0.25">
      <c r="A27" s="369" t="s">
        <v>57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1"/>
    </row>
    <row r="28" spans="1:19" x14ac:dyDescent="0.2">
      <c r="A28" s="327" t="s">
        <v>72</v>
      </c>
      <c r="B28" s="370"/>
      <c r="C28" s="371"/>
      <c r="D28" s="288" t="s">
        <v>58</v>
      </c>
      <c r="E28" s="288" t="s">
        <v>59</v>
      </c>
      <c r="F28" s="288" t="s">
        <v>60</v>
      </c>
      <c r="G28" s="288" t="s">
        <v>61</v>
      </c>
      <c r="H28" s="288" t="s">
        <v>62</v>
      </c>
      <c r="I28" s="288" t="s">
        <v>63</v>
      </c>
      <c r="J28" s="288" t="s">
        <v>64</v>
      </c>
      <c r="K28" s="288" t="s">
        <v>65</v>
      </c>
      <c r="L28" s="288" t="s">
        <v>66</v>
      </c>
      <c r="M28" s="288" t="s">
        <v>67</v>
      </c>
      <c r="N28" s="288" t="s">
        <v>68</v>
      </c>
      <c r="O28" s="288" t="s">
        <v>69</v>
      </c>
      <c r="P28" s="289" t="s">
        <v>70</v>
      </c>
      <c r="Q28" s="18"/>
      <c r="R28" s="23"/>
      <c r="S28" s="1"/>
    </row>
    <row r="29" spans="1:19" x14ac:dyDescent="0.2">
      <c r="A29" s="372"/>
      <c r="B29" s="373"/>
      <c r="C29" s="374"/>
      <c r="D29" s="171">
        <v>50</v>
      </c>
      <c r="E29" s="171">
        <v>21</v>
      </c>
      <c r="F29" s="171">
        <v>21</v>
      </c>
      <c r="G29" s="171">
        <v>22</v>
      </c>
      <c r="H29" s="171">
        <v>32</v>
      </c>
      <c r="I29" s="171">
        <v>18</v>
      </c>
      <c r="J29" s="171">
        <v>33</v>
      </c>
      <c r="K29" s="171">
        <v>43</v>
      </c>
      <c r="L29" s="171">
        <v>91</v>
      </c>
      <c r="M29" s="174">
        <v>94</v>
      </c>
      <c r="N29" s="174">
        <v>102</v>
      </c>
      <c r="O29" s="171">
        <v>155</v>
      </c>
      <c r="P29" s="290">
        <f>SUM(D29:O29)</f>
        <v>682</v>
      </c>
      <c r="Q29" s="32"/>
      <c r="R29" s="24"/>
      <c r="S29" s="1"/>
    </row>
    <row r="30" spans="1:19" ht="15" x14ac:dyDescent="0.2">
      <c r="A30" s="22"/>
      <c r="B30" s="22"/>
      <c r="C30" s="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1"/>
      <c r="R30" s="24"/>
      <c r="S30" s="1"/>
    </row>
    <row r="31" spans="1:19" x14ac:dyDescent="0.2">
      <c r="A31" s="327" t="s">
        <v>73</v>
      </c>
      <c r="B31" s="328"/>
      <c r="C31" s="329"/>
      <c r="D31" s="288" t="s">
        <v>58</v>
      </c>
      <c r="E31" s="288" t="s">
        <v>59</v>
      </c>
      <c r="F31" s="288" t="s">
        <v>60</v>
      </c>
      <c r="G31" s="288" t="s">
        <v>61</v>
      </c>
      <c r="H31" s="288" t="s">
        <v>62</v>
      </c>
      <c r="I31" s="288" t="s">
        <v>63</v>
      </c>
      <c r="J31" s="288" t="s">
        <v>64</v>
      </c>
      <c r="K31" s="288" t="s">
        <v>65</v>
      </c>
      <c r="L31" s="288" t="s">
        <v>66</v>
      </c>
      <c r="M31" s="288" t="s">
        <v>67</v>
      </c>
      <c r="N31" s="288" t="s">
        <v>68</v>
      </c>
      <c r="O31" s="288" t="s">
        <v>69</v>
      </c>
      <c r="P31" s="289" t="s">
        <v>70</v>
      </c>
      <c r="Q31" s="18"/>
      <c r="R31" s="23"/>
      <c r="S31" s="1"/>
    </row>
    <row r="32" spans="1:19" ht="18" x14ac:dyDescent="0.25">
      <c r="A32" s="330"/>
      <c r="B32" s="331"/>
      <c r="C32" s="332"/>
      <c r="D32" s="175">
        <v>49</v>
      </c>
      <c r="E32" s="175">
        <v>22</v>
      </c>
      <c r="F32" s="175">
        <v>21</v>
      </c>
      <c r="G32" s="175">
        <v>22</v>
      </c>
      <c r="H32" s="175">
        <v>32</v>
      </c>
      <c r="I32" s="175">
        <v>20</v>
      </c>
      <c r="J32" s="175">
        <v>36</v>
      </c>
      <c r="K32" s="175">
        <v>50</v>
      </c>
      <c r="L32" s="175">
        <v>115</v>
      </c>
      <c r="M32" s="176">
        <v>116</v>
      </c>
      <c r="N32" s="176">
        <v>118</v>
      </c>
      <c r="O32" s="175">
        <v>185</v>
      </c>
      <c r="P32" s="290">
        <f>SUM(D32:O32)</f>
        <v>786</v>
      </c>
      <c r="Q32" s="32"/>
      <c r="R32" s="24"/>
      <c r="S32" s="1"/>
    </row>
    <row r="33" spans="1:19" ht="15.75" x14ac:dyDescent="0.25">
      <c r="A33" s="366"/>
      <c r="B33" s="366"/>
      <c r="C33" s="3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1"/>
    </row>
    <row r="34" spans="1:19" ht="15.75" x14ac:dyDescent="0.25">
      <c r="A34" s="327" t="s">
        <v>74</v>
      </c>
      <c r="B34" s="328"/>
      <c r="C34" s="329"/>
      <c r="D34" s="286" t="s">
        <v>58</v>
      </c>
      <c r="E34" s="286" t="s">
        <v>59</v>
      </c>
      <c r="F34" s="286" t="s">
        <v>60</v>
      </c>
      <c r="G34" s="286" t="s">
        <v>61</v>
      </c>
      <c r="H34" s="286" t="s">
        <v>62</v>
      </c>
      <c r="I34" s="286" t="s">
        <v>63</v>
      </c>
      <c r="J34" s="286" t="s">
        <v>64</v>
      </c>
      <c r="K34" s="286" t="s">
        <v>65</v>
      </c>
      <c r="L34" s="286" t="s">
        <v>66</v>
      </c>
      <c r="M34" s="286" t="s">
        <v>67</v>
      </c>
      <c r="N34" s="286" t="s">
        <v>68</v>
      </c>
      <c r="O34" s="286" t="s">
        <v>69</v>
      </c>
      <c r="P34" s="287" t="s">
        <v>70</v>
      </c>
      <c r="Q34" s="18"/>
      <c r="R34" s="1"/>
      <c r="S34" s="25"/>
    </row>
    <row r="35" spans="1:19" ht="15.75" x14ac:dyDescent="0.25">
      <c r="A35" s="330"/>
      <c r="B35" s="331"/>
      <c r="C35" s="332"/>
      <c r="D35" s="192">
        <f>'جدول رقم(1)2012'!C13</f>
        <v>49</v>
      </c>
      <c r="E35" s="192">
        <f>'جدول رقم(1)2012'!D13</f>
        <v>22</v>
      </c>
      <c r="F35" s="192">
        <f>'جدول رقم(1)2012'!E13</f>
        <v>21</v>
      </c>
      <c r="G35" s="192">
        <f>'جدول رقم(1)2012'!F13</f>
        <v>22</v>
      </c>
      <c r="H35" s="192">
        <f>'جدول رقم(1)2012'!G13</f>
        <v>32</v>
      </c>
      <c r="I35" s="192">
        <f>'جدول رقم(1)2012'!H13</f>
        <v>20</v>
      </c>
      <c r="J35" s="192">
        <f>'جدول رقم(1)2012'!I13</f>
        <v>36</v>
      </c>
      <c r="K35" s="192">
        <f>'جدول رقم(1)2012'!J13</f>
        <v>50</v>
      </c>
      <c r="L35" s="192">
        <f>'جدول رقم(1)2012'!K13</f>
        <v>315</v>
      </c>
      <c r="M35" s="192">
        <f>'جدول رقم(1)2012'!L13</f>
        <v>116</v>
      </c>
      <c r="N35" s="192">
        <f>'جدول رقم(1)2012'!M13</f>
        <v>118</v>
      </c>
      <c r="O35" s="192">
        <f>'جدول رقم(1)2012'!N13</f>
        <v>185</v>
      </c>
      <c r="P35" s="291">
        <f>SUM(D35:O35)</f>
        <v>986</v>
      </c>
      <c r="Q35" s="32">
        <v>27</v>
      </c>
      <c r="R35" s="1"/>
      <c r="S35" s="25">
        <v>56</v>
      </c>
    </row>
  </sheetData>
  <mergeCells count="142">
    <mergeCell ref="A27:R27"/>
    <mergeCell ref="A28:C29"/>
    <mergeCell ref="A31:C32"/>
    <mergeCell ref="A33:C33"/>
    <mergeCell ref="A34:C35"/>
    <mergeCell ref="B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Q18:Q19"/>
    <mergeCell ref="D19:E19"/>
    <mergeCell ref="F19:G19"/>
    <mergeCell ref="H19:I19"/>
    <mergeCell ref="J19:K19"/>
    <mergeCell ref="D20:E20"/>
    <mergeCell ref="F20:G20"/>
    <mergeCell ref="H20:I20"/>
    <mergeCell ref="J20:K20"/>
    <mergeCell ref="A17:P17"/>
    <mergeCell ref="A18:A20"/>
    <mergeCell ref="B18:C20"/>
    <mergeCell ref="D18:E18"/>
    <mergeCell ref="F18:G18"/>
    <mergeCell ref="H18:I18"/>
    <mergeCell ref="J18:K18"/>
    <mergeCell ref="L18:L19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S7:S14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D7:E7"/>
    <mergeCell ref="F7:G7"/>
    <mergeCell ref="H7:I7"/>
    <mergeCell ref="J7:K7"/>
    <mergeCell ref="L7:M7"/>
    <mergeCell ref="N7:O7"/>
    <mergeCell ref="D11:E11"/>
    <mergeCell ref="F11:G11"/>
    <mergeCell ref="H11:I11"/>
    <mergeCell ref="J11:K11"/>
    <mergeCell ref="L11:M11"/>
    <mergeCell ref="N11:O11"/>
    <mergeCell ref="J9:K9"/>
    <mergeCell ref="L9:M9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P3:Q4"/>
    <mergeCell ref="D4:E4"/>
    <mergeCell ref="F4:G4"/>
    <mergeCell ref="H4:I4"/>
    <mergeCell ref="J4:K4"/>
    <mergeCell ref="L4:M4"/>
    <mergeCell ref="N4:O4"/>
    <mergeCell ref="A1:D1"/>
    <mergeCell ref="E1:S1"/>
    <mergeCell ref="A2:B2"/>
    <mergeCell ref="E2:S2"/>
    <mergeCell ref="A3:A5"/>
    <mergeCell ref="B3:B5"/>
    <mergeCell ref="D3:E3"/>
    <mergeCell ref="F3:G3"/>
    <mergeCell ref="H3:K3"/>
    <mergeCell ref="L3:O3"/>
  </mergeCells>
  <pageMargins left="0.18" right="0.17" top="0.39" bottom="0.3" header="0.31496062992125984" footer="0.31496062992125984"/>
  <pageSetup paperSize="9" scale="99" orientation="landscape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VMCDCHTSR4DK-1797567310-333</_dlc_DocId>
    <_dlc_DocIdUrl xmlns="536e90f3-28f6-43a2-9886-69104c66b47c">
      <Url>http://cms-mof/_layouts/DocIdRedir.aspx?ID=VMCDCHTSR4DK-1797567310-333</Url>
      <Description>VMCDCHTSR4DK-1797567310-333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E847FC-1EE5-4347-BE99-DFB612FD9A31}"/>
</file>

<file path=customXml/itemProps2.xml><?xml version="1.0" encoding="utf-8"?>
<ds:datastoreItem xmlns:ds="http://schemas.openxmlformats.org/officeDocument/2006/customXml" ds:itemID="{6EF2738B-D8D0-4BCD-9605-5A87FD1CF9E3}"/>
</file>

<file path=customXml/itemProps3.xml><?xml version="1.0" encoding="utf-8"?>
<ds:datastoreItem xmlns:ds="http://schemas.openxmlformats.org/officeDocument/2006/customXml" ds:itemID="{33AB3556-4E91-4284-A11B-B350856DACD1}"/>
</file>

<file path=customXml/itemProps4.xml><?xml version="1.0" encoding="utf-8"?>
<ds:datastoreItem xmlns:ds="http://schemas.openxmlformats.org/officeDocument/2006/customXml" ds:itemID="{A5FFE850-6E04-4B37-886E-59E3C6AA8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83</vt:i4>
      </vt:variant>
      <vt:variant>
        <vt:lpstr>Named Ranges</vt:lpstr>
      </vt:variant>
      <vt:variant>
        <vt:i4>73</vt:i4>
      </vt:variant>
    </vt:vector>
  </HeadingPairs>
  <TitlesOfParts>
    <vt:vector size="156" baseType="lpstr">
      <vt:lpstr>مجلس النواب ( الاجمالي)</vt:lpstr>
      <vt:lpstr>مجلس النواب</vt:lpstr>
      <vt:lpstr>المسائلة والعدالة</vt:lpstr>
      <vt:lpstr>دعاوي الملكية</vt:lpstr>
      <vt:lpstr>مفتش الملكية</vt:lpstr>
      <vt:lpstr>الرقابة المالية</vt:lpstr>
      <vt:lpstr>هيئة النزاهة</vt:lpstr>
      <vt:lpstr>رئاسة الجمهورية ( اجمالي)</vt:lpstr>
      <vt:lpstr>رئاسة الجمهورية </vt:lpstr>
      <vt:lpstr>المجمع العلمي</vt:lpstr>
      <vt:lpstr>مجلس الوزراء(اجمالي)</vt:lpstr>
      <vt:lpstr>امانة الوزراء</vt:lpstr>
      <vt:lpstr>رئاسة الوزراء</vt:lpstr>
      <vt:lpstr>الامن الوطني</vt:lpstr>
      <vt:lpstr>المصادر المشعة</vt:lpstr>
      <vt:lpstr>الوقف الشيعي</vt:lpstr>
      <vt:lpstr>مفتش الشيعي</vt:lpstr>
      <vt:lpstr>الوقف السني</vt:lpstr>
      <vt:lpstr>مفتش السني</vt:lpstr>
      <vt:lpstr>الوقف المسيحي</vt:lpstr>
      <vt:lpstr>مفتش المسيحي</vt:lpstr>
      <vt:lpstr>القائد العام</vt:lpstr>
      <vt:lpstr>جهاز المخابرات</vt:lpstr>
      <vt:lpstr>مفتش المخابرات</vt:lpstr>
      <vt:lpstr>نزع السلاح</vt:lpstr>
      <vt:lpstr>الوطنية للاستثمار</vt:lpstr>
      <vt:lpstr>الامام الاعظم</vt:lpstr>
      <vt:lpstr>الامام الكاظم</vt:lpstr>
      <vt:lpstr>مؤسسة الشهداء</vt:lpstr>
      <vt:lpstr>مفتش الشهداء</vt:lpstr>
      <vt:lpstr>الخارجية</vt:lpstr>
      <vt:lpstr>المالية ( اجمالي )</vt:lpstr>
      <vt:lpstr>دوائر المالية</vt:lpstr>
      <vt:lpstr>النشاط العام</vt:lpstr>
      <vt:lpstr>الداخلية</vt:lpstr>
      <vt:lpstr>العمل</vt:lpstr>
      <vt:lpstr>الصحة</vt:lpstr>
      <vt:lpstr>الدفاع</vt:lpstr>
      <vt:lpstr>العدل</vt:lpstr>
      <vt:lpstr>التربية</vt:lpstr>
      <vt:lpstr>الشباب والرياضة</vt:lpstr>
      <vt:lpstr>التجارة</vt:lpstr>
      <vt:lpstr>الثقافة</vt:lpstr>
      <vt:lpstr>النقل</vt:lpstr>
      <vt:lpstr>البلديات</vt:lpstr>
      <vt:lpstr>الاعمار</vt:lpstr>
      <vt:lpstr>الزراعة</vt:lpstr>
      <vt:lpstr>الموارد</vt:lpstr>
      <vt:lpstr>النفط</vt:lpstr>
      <vt:lpstr>التخطيط</vt:lpstr>
      <vt:lpstr>الصناعة</vt:lpstr>
      <vt:lpstr>التعليم </vt:lpstr>
      <vt:lpstr>الكهرباء</vt:lpstr>
      <vt:lpstr>العلوم</vt:lpstr>
      <vt:lpstr>الاتصالات</vt:lpstr>
      <vt:lpstr>البيئة</vt:lpstr>
      <vt:lpstr>المهجرين</vt:lpstr>
      <vt:lpstr>حقوق الانسان</vt:lpstr>
      <vt:lpstr>كردستان</vt:lpstr>
      <vt:lpstr>الدوائر غير مرتبطة</vt:lpstr>
      <vt:lpstr>مجالس المحافظات</vt:lpstr>
      <vt:lpstr>اجمالي المحافظات</vt:lpstr>
      <vt:lpstr> اجمالي هيئات الاستثمار </vt:lpstr>
      <vt:lpstr>الاوراق المالية</vt:lpstr>
      <vt:lpstr>المفوضية العليا</vt:lpstr>
      <vt:lpstr>المحكمة</vt:lpstr>
      <vt:lpstr>مفتش امانة بغداد</vt:lpstr>
      <vt:lpstr>مفتش مؤسسة السجناء</vt:lpstr>
      <vt:lpstr>مفتش البث والارسال</vt:lpstr>
      <vt:lpstr>مفتش هيئةالحج</vt:lpstr>
      <vt:lpstr>مجلس القضاء</vt:lpstr>
      <vt:lpstr>نفقات فعلية 2009</vt:lpstr>
      <vt:lpstr>معدل 2010</vt:lpstr>
      <vt:lpstr>نفقات فعلية 2010</vt:lpstr>
      <vt:lpstr>مصدق 2011</vt:lpstr>
      <vt:lpstr>منقح 2011</vt:lpstr>
      <vt:lpstr>مقترح 2012</vt:lpstr>
      <vt:lpstr>متفق2012</vt:lpstr>
      <vt:lpstr>جدول رقم(1)2012</vt:lpstr>
      <vt:lpstr>ايراد فعلي 2009</vt:lpstr>
      <vt:lpstr>ايرادفعلي2010</vt:lpstr>
      <vt:lpstr>مخطط2011</vt:lpstr>
      <vt:lpstr>مخطط2012</vt:lpstr>
      <vt:lpstr>' اجمالي هيئات الاستثمار '!Print_Area</vt:lpstr>
      <vt:lpstr>'اجمالي المحافظات'!Print_Area</vt:lpstr>
      <vt:lpstr>الاتصالات!Print_Area</vt:lpstr>
      <vt:lpstr>الاعمار!Print_Area</vt:lpstr>
      <vt:lpstr>'الامام الاعظم'!Print_Area</vt:lpstr>
      <vt:lpstr>'الامام الكاظم'!Print_Area</vt:lpstr>
      <vt:lpstr>'الامن الوطني'!Print_Area</vt:lpstr>
      <vt:lpstr>'الاوراق المالية'!Print_Area</vt:lpstr>
      <vt:lpstr>البلديات!Print_Area</vt:lpstr>
      <vt:lpstr>البيئة!Print_Area</vt:lpstr>
      <vt:lpstr>التجارة!Print_Area</vt:lpstr>
      <vt:lpstr>التخطيط!Print_Area</vt:lpstr>
      <vt:lpstr>التربية!Print_Area</vt:lpstr>
      <vt:lpstr>'التعليم '!Print_Area</vt:lpstr>
      <vt:lpstr>الثقافة!Print_Area</vt:lpstr>
      <vt:lpstr>الخارجية!Print_Area</vt:lpstr>
      <vt:lpstr>الداخلية!Print_Area</vt:lpstr>
      <vt:lpstr>الدفاع!Print_Area</vt:lpstr>
      <vt:lpstr>'الدوائر غير مرتبطة'!Print_Area</vt:lpstr>
      <vt:lpstr>'الرقابة المالية'!Print_Area</vt:lpstr>
      <vt:lpstr>الزراعة!Print_Area</vt:lpstr>
      <vt:lpstr>'الشباب والرياضة'!Print_Area</vt:lpstr>
      <vt:lpstr>الصحة!Print_Area</vt:lpstr>
      <vt:lpstr>الصناعة!Print_Area</vt:lpstr>
      <vt:lpstr>العدل!Print_Area</vt:lpstr>
      <vt:lpstr>العلوم!Print_Area</vt:lpstr>
      <vt:lpstr>العمل!Print_Area</vt:lpstr>
      <vt:lpstr>'القائد العام'!Print_Area</vt:lpstr>
      <vt:lpstr>الكهرباء!Print_Area</vt:lpstr>
      <vt:lpstr>'المالية ( اجمالي )'!Print_Area</vt:lpstr>
      <vt:lpstr>'المجمع العلمي'!Print_Area</vt:lpstr>
      <vt:lpstr>المحكمة!Print_Area</vt:lpstr>
      <vt:lpstr>'المسائلة والعدالة'!Print_Area</vt:lpstr>
      <vt:lpstr>'المصادر المشعة'!Print_Area</vt:lpstr>
      <vt:lpstr>'المفوضية العليا'!Print_Area</vt:lpstr>
      <vt:lpstr>المهجرين!Print_Area</vt:lpstr>
      <vt:lpstr>الموارد!Print_Area</vt:lpstr>
      <vt:lpstr>'النشاط العام'!Print_Area</vt:lpstr>
      <vt:lpstr>النفط!Print_Area</vt:lpstr>
      <vt:lpstr>النقل!Print_Area</vt:lpstr>
      <vt:lpstr>'الوطنية للاستثمار'!Print_Area</vt:lpstr>
      <vt:lpstr>'الوقف السني'!Print_Area</vt:lpstr>
      <vt:lpstr>'الوقف الشيعي'!Print_Area</vt:lpstr>
      <vt:lpstr>'الوقف المسيحي'!Print_Area</vt:lpstr>
      <vt:lpstr>'امانة الوزراء'!Print_Area</vt:lpstr>
      <vt:lpstr>'جهاز المخابرات'!Print_Area</vt:lpstr>
      <vt:lpstr>'حقوق الانسان'!Print_Area</vt:lpstr>
      <vt:lpstr>'دعاوي الملكية'!Print_Area</vt:lpstr>
      <vt:lpstr>'دوائر المالية'!Print_Area</vt:lpstr>
      <vt:lpstr>'رئاسة الجمهورية '!Print_Area</vt:lpstr>
      <vt:lpstr>'رئاسة الجمهورية ( اجمالي)'!Print_Area</vt:lpstr>
      <vt:lpstr>'رئاسة الوزراء'!Print_Area</vt:lpstr>
      <vt:lpstr>كردستان!Print_Area</vt:lpstr>
      <vt:lpstr>'مجالس المحافظات'!Print_Area</vt:lpstr>
      <vt:lpstr>'مجلس القضاء'!Print_Area</vt:lpstr>
      <vt:lpstr>'مجلس النواب'!Print_Area</vt:lpstr>
      <vt:lpstr>'مجلس النواب ( الاجمالي)'!Print_Area</vt:lpstr>
      <vt:lpstr>'مجلس الوزراء(اجمالي)'!Print_Area</vt:lpstr>
      <vt:lpstr>'مفتش البث والارسال'!Print_Area</vt:lpstr>
      <vt:lpstr>'مفتش السني'!Print_Area</vt:lpstr>
      <vt:lpstr>'مفتش الشهداء'!Print_Area</vt:lpstr>
      <vt:lpstr>'مفتش الشيعي'!Print_Area</vt:lpstr>
      <vt:lpstr>'مفتش المخابرات'!Print_Area</vt:lpstr>
      <vt:lpstr>'مفتش المسيحي'!Print_Area</vt:lpstr>
      <vt:lpstr>'مفتش الملكية'!Print_Area</vt:lpstr>
      <vt:lpstr>'مفتش امانة بغداد'!Print_Area</vt:lpstr>
      <vt:lpstr>'مفتش مؤسسة السجناء'!Print_Area</vt:lpstr>
      <vt:lpstr>'مفتش هيئةالحج'!Print_Area</vt:lpstr>
      <vt:lpstr>'مقترح 2012'!Print_Area</vt:lpstr>
      <vt:lpstr>'مؤسسة الشهداء'!Print_Area</vt:lpstr>
      <vt:lpstr>'نزع السلاح'!Print_Area</vt:lpstr>
      <vt:lpstr>'نفقات فعلية 2009'!Print_Area</vt:lpstr>
      <vt:lpstr>'هيئة النزاهة'!Print_Area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XP</dc:creator>
  <cp:lastModifiedBy>mof</cp:lastModifiedBy>
  <cp:lastPrinted>2011-12-20T08:10:34Z</cp:lastPrinted>
  <dcterms:created xsi:type="dcterms:W3CDTF">2011-07-05T07:59:11Z</dcterms:created>
  <dcterms:modified xsi:type="dcterms:W3CDTF">2013-09-04T08:19:37Z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a5f4ff0f-02de-46ad-834b-e4bcb6dbcb8f</vt:lpwstr>
  </property>
</Properties>
</file>